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016"/>
  <workbookPr showInkAnnotation="0" autoCompressPictures="0"/>
  <mc:AlternateContent xmlns:mc="http://schemas.openxmlformats.org/markup-compatibility/2006">
    <mc:Choice Requires="x15">
      <x15ac:absPath xmlns:x15ac="http://schemas.microsoft.com/office/spreadsheetml/2010/11/ac" url="/Users/salty/Desktop/"/>
    </mc:Choice>
  </mc:AlternateContent>
  <bookViews>
    <workbookView xWindow="720" yWindow="660" windowWidth="28100" windowHeight="14980" tabRatio="500" firstSheet="1" activeTab="1"/>
  </bookViews>
  <sheets>
    <sheet name="Income for agents" sheetId="1" state="hidden" r:id="rId1"/>
    <sheet name="Introduction" sheetId="7" r:id="rId2"/>
    <sheet name="Income Scenarios" sheetId="3" r:id="rId3"/>
    <sheet name="Costs and expenses for agent" sheetId="2" r:id="rId4"/>
    <sheet name="Definitions" sheetId="4" r:id="rId5"/>
    <sheet name="Agent income calculator" sheetId="6" r:id="rId6"/>
    <sheet name="Sheet1" sheetId="8" r:id="rId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3" i="2" l="1"/>
  <c r="F11" i="2"/>
  <c r="F15" i="2"/>
  <c r="K29" i="2"/>
  <c r="E54" i="6"/>
  <c r="E56" i="6"/>
  <c r="E57" i="6"/>
  <c r="E58" i="6"/>
  <c r="E59" i="6"/>
  <c r="E61" i="6"/>
  <c r="E63" i="6"/>
  <c r="E65" i="6"/>
  <c r="E66" i="6"/>
  <c r="E67" i="6"/>
  <c r="E68" i="6"/>
  <c r="D71" i="6"/>
  <c r="D70" i="6"/>
  <c r="E13" i="2"/>
  <c r="E11" i="2"/>
  <c r="E15" i="2"/>
  <c r="G29" i="2"/>
  <c r="E31" i="6"/>
  <c r="E33" i="6"/>
  <c r="E34" i="6"/>
  <c r="E35" i="6"/>
  <c r="E36" i="6"/>
  <c r="E38" i="6"/>
  <c r="E40" i="6"/>
  <c r="E42" i="6"/>
  <c r="E43" i="6"/>
  <c r="E44" i="6"/>
  <c r="E45" i="6"/>
  <c r="D48" i="6"/>
  <c r="D47" i="6"/>
  <c r="E10" i="6"/>
  <c r="E11" i="6"/>
  <c r="E12" i="6"/>
  <c r="E13" i="6"/>
  <c r="E15" i="6"/>
  <c r="E17" i="6"/>
  <c r="E19" i="6"/>
  <c r="E20" i="6"/>
  <c r="E21" i="6"/>
  <c r="E8" i="6"/>
  <c r="E22" i="6"/>
  <c r="D24" i="6"/>
  <c r="D13" i="2"/>
  <c r="D11" i="2"/>
  <c r="D15" i="2"/>
  <c r="C29" i="2"/>
  <c r="D25" i="6"/>
  <c r="C22" i="6"/>
  <c r="C68" i="6"/>
  <c r="C45" i="6"/>
  <c r="K50" i="3"/>
  <c r="K51" i="3"/>
  <c r="K52" i="3"/>
  <c r="K53" i="3"/>
  <c r="K54" i="3"/>
  <c r="K55" i="3"/>
  <c r="K56" i="3"/>
  <c r="K57" i="3"/>
  <c r="K58" i="3"/>
  <c r="K59" i="3"/>
  <c r="K60" i="3"/>
  <c r="K61" i="3"/>
  <c r="K62" i="3"/>
  <c r="K63" i="3"/>
  <c r="K64" i="3"/>
  <c r="N27" i="2"/>
  <c r="F14" i="2"/>
  <c r="N30" i="2"/>
  <c r="N33" i="2"/>
  <c r="J50" i="3"/>
  <c r="J51" i="3"/>
  <c r="J52" i="3"/>
  <c r="J53" i="3"/>
  <c r="J54" i="3"/>
  <c r="J55" i="3"/>
  <c r="J56" i="3"/>
  <c r="J57" i="3"/>
  <c r="J58" i="3"/>
  <c r="J59" i="3"/>
  <c r="J60" i="3"/>
  <c r="J61" i="3"/>
  <c r="J62" i="3"/>
  <c r="J63" i="3"/>
  <c r="J64" i="3"/>
  <c r="M27" i="2"/>
  <c r="M30" i="2"/>
  <c r="M33" i="2"/>
  <c r="I50" i="3"/>
  <c r="I51" i="3"/>
  <c r="I52" i="3"/>
  <c r="I53" i="3"/>
  <c r="I54" i="3"/>
  <c r="I55" i="3"/>
  <c r="I56" i="3"/>
  <c r="I57" i="3"/>
  <c r="I58" i="3"/>
  <c r="I59" i="3"/>
  <c r="I60" i="3"/>
  <c r="I61" i="3"/>
  <c r="I62" i="3"/>
  <c r="I63" i="3"/>
  <c r="I64" i="3"/>
  <c r="L27" i="2"/>
  <c r="L30" i="2"/>
  <c r="L33" i="2"/>
  <c r="H50" i="3"/>
  <c r="H51" i="3"/>
  <c r="H52" i="3"/>
  <c r="H53" i="3"/>
  <c r="H54" i="3"/>
  <c r="H55" i="3"/>
  <c r="H56" i="3"/>
  <c r="H57" i="3"/>
  <c r="H58" i="3"/>
  <c r="H59" i="3"/>
  <c r="H60" i="3"/>
  <c r="H61" i="3"/>
  <c r="H62" i="3"/>
  <c r="H63" i="3"/>
  <c r="H64" i="3"/>
  <c r="K27" i="2"/>
  <c r="K30" i="2"/>
  <c r="K33" i="2"/>
  <c r="K29" i="3"/>
  <c r="K30" i="3"/>
  <c r="K31" i="3"/>
  <c r="K32" i="3"/>
  <c r="K33" i="3"/>
  <c r="K34" i="3"/>
  <c r="K35" i="3"/>
  <c r="K36" i="3"/>
  <c r="K37" i="3"/>
  <c r="K38" i="3"/>
  <c r="K39" i="3"/>
  <c r="K40" i="3"/>
  <c r="K41" i="3"/>
  <c r="K42" i="3"/>
  <c r="K43" i="3"/>
  <c r="J27" i="2"/>
  <c r="E14" i="2"/>
  <c r="J30" i="2"/>
  <c r="J33" i="2"/>
  <c r="J29" i="3"/>
  <c r="J30" i="3"/>
  <c r="J31" i="3"/>
  <c r="J32" i="3"/>
  <c r="J33" i="3"/>
  <c r="J34" i="3"/>
  <c r="J35" i="3"/>
  <c r="J36" i="3"/>
  <c r="J37" i="3"/>
  <c r="J38" i="3"/>
  <c r="J39" i="3"/>
  <c r="J40" i="3"/>
  <c r="J41" i="3"/>
  <c r="J42" i="3"/>
  <c r="J43" i="3"/>
  <c r="I27" i="2"/>
  <c r="I30" i="2"/>
  <c r="I33" i="2"/>
  <c r="I29" i="3"/>
  <c r="I30" i="3"/>
  <c r="I31" i="3"/>
  <c r="I32" i="3"/>
  <c r="I33" i="3"/>
  <c r="I34" i="3"/>
  <c r="I35" i="3"/>
  <c r="I36" i="3"/>
  <c r="I37" i="3"/>
  <c r="I38" i="3"/>
  <c r="I39" i="3"/>
  <c r="I40" i="3"/>
  <c r="I41" i="3"/>
  <c r="I42" i="3"/>
  <c r="I43" i="3"/>
  <c r="H27" i="2"/>
  <c r="H30" i="2"/>
  <c r="H33" i="2"/>
  <c r="H29" i="3"/>
  <c r="H30" i="3"/>
  <c r="H31" i="3"/>
  <c r="H32" i="3"/>
  <c r="H33" i="3"/>
  <c r="H34" i="3"/>
  <c r="H35" i="3"/>
  <c r="H36" i="3"/>
  <c r="H37" i="3"/>
  <c r="H38" i="3"/>
  <c r="H39" i="3"/>
  <c r="H40" i="3"/>
  <c r="H41" i="3"/>
  <c r="H42" i="3"/>
  <c r="H43" i="3"/>
  <c r="G27" i="2"/>
  <c r="G30" i="2"/>
  <c r="G33" i="2"/>
  <c r="K8" i="3"/>
  <c r="K10" i="3"/>
  <c r="K11" i="3"/>
  <c r="K12" i="3"/>
  <c r="K13" i="3"/>
  <c r="K15" i="3"/>
  <c r="K17" i="3"/>
  <c r="K19" i="3"/>
  <c r="K20" i="3"/>
  <c r="K21" i="3"/>
  <c r="K22" i="3"/>
  <c r="F27" i="2"/>
  <c r="D14" i="2"/>
  <c r="F30" i="2"/>
  <c r="F33" i="2"/>
  <c r="J8" i="3"/>
  <c r="J10" i="3"/>
  <c r="J11" i="3"/>
  <c r="J12" i="3"/>
  <c r="J13" i="3"/>
  <c r="J15" i="3"/>
  <c r="J17" i="3"/>
  <c r="J19" i="3"/>
  <c r="J20" i="3"/>
  <c r="J21" i="3"/>
  <c r="J22" i="3"/>
  <c r="E27" i="2"/>
  <c r="E30" i="2"/>
  <c r="E33" i="2"/>
  <c r="I8" i="3"/>
  <c r="I10" i="3"/>
  <c r="I11" i="3"/>
  <c r="I12" i="3"/>
  <c r="I13" i="3"/>
  <c r="I15" i="3"/>
  <c r="I17" i="3"/>
  <c r="I19" i="3"/>
  <c r="I20" i="3"/>
  <c r="I21" i="3"/>
  <c r="I22" i="3"/>
  <c r="D27" i="2"/>
  <c r="D30" i="2"/>
  <c r="D33" i="2"/>
  <c r="H8" i="3"/>
  <c r="H10" i="3"/>
  <c r="H11" i="3"/>
  <c r="H12" i="3"/>
  <c r="H13" i="3"/>
  <c r="H15" i="3"/>
  <c r="H17" i="3"/>
  <c r="H19" i="3"/>
  <c r="H20" i="3"/>
  <c r="H21" i="3"/>
  <c r="H22" i="3"/>
  <c r="C27" i="2"/>
  <c r="C30" i="2"/>
  <c r="C33" i="2"/>
  <c r="D22" i="2"/>
  <c r="D35" i="2"/>
  <c r="D36" i="2"/>
  <c r="E35" i="2"/>
  <c r="E36" i="2"/>
  <c r="F35" i="2"/>
  <c r="F36" i="2"/>
  <c r="E22" i="2"/>
  <c r="G35" i="2"/>
  <c r="G36" i="2"/>
  <c r="H35" i="2"/>
  <c r="H36" i="2"/>
  <c r="I35" i="2"/>
  <c r="I36" i="2"/>
  <c r="J35" i="2"/>
  <c r="J36" i="2"/>
  <c r="F22" i="2"/>
  <c r="K35" i="2"/>
  <c r="K36" i="2"/>
  <c r="L35" i="2"/>
  <c r="L36" i="2"/>
  <c r="M35" i="2"/>
  <c r="M36" i="2"/>
  <c r="N35" i="2"/>
  <c r="N36" i="2"/>
  <c r="C35" i="2"/>
  <c r="C36" i="2"/>
  <c r="D32" i="2"/>
  <c r="E32" i="2"/>
  <c r="F32" i="2"/>
  <c r="G32" i="2"/>
  <c r="H32" i="2"/>
  <c r="I32" i="2"/>
  <c r="J32" i="2"/>
  <c r="K32" i="2"/>
  <c r="L32" i="2"/>
  <c r="M32" i="2"/>
  <c r="N32" i="2"/>
  <c r="C32" i="2"/>
  <c r="D29" i="2"/>
  <c r="D31" i="2"/>
  <c r="E29" i="2"/>
  <c r="E31" i="2"/>
  <c r="F29" i="2"/>
  <c r="F31" i="2"/>
  <c r="G31" i="2"/>
  <c r="H29" i="2"/>
  <c r="H31" i="2"/>
  <c r="I29" i="2"/>
  <c r="I31" i="2"/>
  <c r="J29" i="2"/>
  <c r="J31" i="2"/>
  <c r="K31" i="2"/>
  <c r="L29" i="2"/>
  <c r="L31" i="2"/>
  <c r="M29" i="2"/>
  <c r="M31" i="2"/>
  <c r="N29" i="2"/>
  <c r="N31" i="2"/>
  <c r="C31" i="2"/>
  <c r="O50" i="3"/>
  <c r="O52" i="3"/>
  <c r="O53" i="3"/>
  <c r="O54" i="3"/>
  <c r="O55" i="3"/>
  <c r="O57" i="3"/>
  <c r="O59" i="3"/>
  <c r="O61" i="3"/>
  <c r="O62" i="3"/>
  <c r="O63" i="3"/>
  <c r="O64" i="3"/>
  <c r="N50" i="3"/>
  <c r="N52" i="3"/>
  <c r="N53" i="3"/>
  <c r="N54" i="3"/>
  <c r="N55" i="3"/>
  <c r="N57" i="3"/>
  <c r="N59" i="3"/>
  <c r="N61" i="3"/>
  <c r="N62" i="3"/>
  <c r="N63" i="3"/>
  <c r="N64" i="3"/>
  <c r="M50" i="3"/>
  <c r="M52" i="3"/>
  <c r="M53" i="3"/>
  <c r="M54" i="3"/>
  <c r="M55" i="3"/>
  <c r="M57" i="3"/>
  <c r="M59" i="3"/>
  <c r="M61" i="3"/>
  <c r="M62" i="3"/>
  <c r="M63" i="3"/>
  <c r="M64" i="3"/>
  <c r="L50" i="3"/>
  <c r="L52" i="3"/>
  <c r="L53" i="3"/>
  <c r="L54" i="3"/>
  <c r="L55" i="3"/>
  <c r="L57" i="3"/>
  <c r="L59" i="3"/>
  <c r="L61" i="3"/>
  <c r="L62" i="3"/>
  <c r="L63" i="3"/>
  <c r="L64" i="3"/>
  <c r="O29" i="3"/>
  <c r="O31" i="3"/>
  <c r="O32" i="3"/>
  <c r="O33" i="3"/>
  <c r="O34" i="3"/>
  <c r="O36" i="3"/>
  <c r="O38" i="3"/>
  <c r="O40" i="3"/>
  <c r="O41" i="3"/>
  <c r="O42" i="3"/>
  <c r="O43" i="3"/>
  <c r="N29" i="3"/>
  <c r="N31" i="3"/>
  <c r="N32" i="3"/>
  <c r="N33" i="3"/>
  <c r="N34" i="3"/>
  <c r="N36" i="3"/>
  <c r="N38" i="3"/>
  <c r="N40" i="3"/>
  <c r="N41" i="3"/>
  <c r="N42" i="3"/>
  <c r="N43" i="3"/>
  <c r="M29" i="3"/>
  <c r="M31" i="3"/>
  <c r="M32" i="3"/>
  <c r="M33" i="3"/>
  <c r="M34" i="3"/>
  <c r="M36" i="3"/>
  <c r="M38" i="3"/>
  <c r="M40" i="3"/>
  <c r="M41" i="3"/>
  <c r="M42" i="3"/>
  <c r="M43" i="3"/>
  <c r="L29" i="3"/>
  <c r="L31" i="3"/>
  <c r="L32" i="3"/>
  <c r="L33" i="3"/>
  <c r="L34" i="3"/>
  <c r="L36" i="3"/>
  <c r="L38" i="3"/>
  <c r="L40" i="3"/>
  <c r="L41" i="3"/>
  <c r="L42" i="3"/>
  <c r="L43" i="3"/>
  <c r="E22" i="3"/>
  <c r="D22" i="3"/>
  <c r="C22" i="3"/>
  <c r="B22" i="3"/>
  <c r="M10" i="3"/>
  <c r="M11" i="3"/>
  <c r="M12" i="3"/>
  <c r="M13" i="3"/>
  <c r="M15" i="3"/>
  <c r="M17" i="3"/>
  <c r="M19" i="3"/>
  <c r="M20" i="3"/>
  <c r="M21" i="3"/>
  <c r="M8" i="3"/>
  <c r="M22" i="3"/>
  <c r="N10" i="3"/>
  <c r="N11" i="3"/>
  <c r="N12" i="3"/>
  <c r="N13" i="3"/>
  <c r="N15" i="3"/>
  <c r="N17" i="3"/>
  <c r="N19" i="3"/>
  <c r="N20" i="3"/>
  <c r="N21" i="3"/>
  <c r="N8" i="3"/>
  <c r="N22" i="3"/>
  <c r="O10" i="3"/>
  <c r="O11" i="3"/>
  <c r="O12" i="3"/>
  <c r="O13" i="3"/>
  <c r="O15" i="3"/>
  <c r="O17" i="3"/>
  <c r="O19" i="3"/>
  <c r="O20" i="3"/>
  <c r="O21" i="3"/>
  <c r="O8" i="3"/>
  <c r="O22" i="3"/>
  <c r="L10" i="3"/>
  <c r="L11" i="3"/>
  <c r="L12" i="3"/>
  <c r="L13" i="3"/>
  <c r="L15" i="3"/>
  <c r="L17" i="3"/>
  <c r="L19" i="3"/>
  <c r="L20" i="3"/>
  <c r="L21" i="3"/>
  <c r="L8" i="3"/>
  <c r="L22" i="3"/>
  <c r="E64" i="3"/>
  <c r="E43" i="3"/>
  <c r="L16" i="1"/>
  <c r="M7" i="1"/>
  <c r="M8" i="1"/>
  <c r="M9" i="1"/>
  <c r="M10" i="1"/>
  <c r="M11" i="1"/>
  <c r="M12" i="1"/>
  <c r="M13" i="1"/>
  <c r="M14" i="1"/>
  <c r="M15" i="1"/>
  <c r="M16" i="1"/>
  <c r="M17" i="1"/>
  <c r="M18" i="1"/>
  <c r="M19" i="1"/>
  <c r="M20" i="1"/>
  <c r="M21" i="1"/>
  <c r="L7" i="1"/>
  <c r="L8" i="1"/>
  <c r="L9" i="1"/>
  <c r="L10" i="1"/>
  <c r="L11" i="1"/>
  <c r="L12" i="1"/>
  <c r="L13" i="1"/>
  <c r="L14" i="1"/>
  <c r="L15" i="1"/>
  <c r="L17" i="1"/>
  <c r="L18" i="1"/>
  <c r="L19" i="1"/>
  <c r="L20" i="1"/>
  <c r="L21" i="1"/>
  <c r="K7" i="1"/>
  <c r="K8" i="1"/>
  <c r="K9" i="1"/>
  <c r="K10" i="1"/>
  <c r="K11" i="1"/>
  <c r="K12" i="1"/>
  <c r="K13" i="1"/>
  <c r="K14" i="1"/>
  <c r="K15" i="1"/>
  <c r="K16" i="1"/>
  <c r="K17" i="1"/>
  <c r="K18" i="1"/>
  <c r="K19" i="1"/>
  <c r="K20" i="1"/>
  <c r="K21" i="1"/>
  <c r="H9" i="1"/>
  <c r="D64" i="3"/>
  <c r="C64" i="3"/>
  <c r="B64" i="3"/>
  <c r="D43" i="3"/>
  <c r="C43" i="3"/>
  <c r="B43" i="3"/>
  <c r="E21" i="1"/>
  <c r="D21" i="1"/>
  <c r="C21" i="1"/>
  <c r="J18" i="1"/>
  <c r="J10" i="1"/>
  <c r="J19" i="1"/>
  <c r="J20" i="1"/>
  <c r="J9" i="1"/>
  <c r="J16" i="1"/>
  <c r="J7" i="1"/>
  <c r="J8" i="1"/>
  <c r="J11" i="1"/>
  <c r="J12" i="1"/>
  <c r="J13" i="1"/>
  <c r="J14" i="1"/>
  <c r="J15" i="1"/>
  <c r="J17" i="1"/>
  <c r="I9" i="1"/>
  <c r="I10" i="1"/>
  <c r="I16" i="1"/>
  <c r="I14" i="1"/>
  <c r="I20" i="1"/>
  <c r="I19" i="1"/>
  <c r="I7" i="1"/>
  <c r="I8" i="1"/>
  <c r="I11" i="1"/>
  <c r="I12" i="1"/>
  <c r="I13" i="1"/>
  <c r="I15" i="1"/>
  <c r="I17" i="1"/>
  <c r="I18" i="1"/>
  <c r="H10" i="1"/>
  <c r="H11" i="1"/>
  <c r="H12" i="1"/>
  <c r="H18" i="1"/>
  <c r="H20" i="1"/>
  <c r="H19" i="1"/>
  <c r="H14" i="1"/>
  <c r="H7" i="1"/>
  <c r="H8" i="1"/>
  <c r="H13" i="1"/>
  <c r="H15" i="1"/>
  <c r="H16" i="1"/>
  <c r="H17" i="1"/>
  <c r="H21" i="1"/>
  <c r="J21" i="1"/>
  <c r="I21" i="1"/>
</calcChain>
</file>

<file path=xl/comments1.xml><?xml version="1.0" encoding="utf-8"?>
<comments xmlns="http://schemas.openxmlformats.org/spreadsheetml/2006/main">
  <authors>
    <author>Nitin Garg</author>
  </authors>
  <commentList>
    <comment ref="C13" authorId="0">
      <text>
        <r>
          <rPr>
            <b/>
            <sz val="9"/>
            <color indexed="81"/>
            <rFont val="Calibri"/>
            <family val="2"/>
            <charset val="204"/>
          </rPr>
          <t>Nitin Garg:</t>
        </r>
        <r>
          <rPr>
            <sz val="9"/>
            <color indexed="81"/>
            <rFont val="Calibri"/>
            <family val="2"/>
            <charset val="204"/>
          </rPr>
          <t xml:space="preserve">
for a non performing category, the maximum limit is defined so any agent doing less than the defined number of transactions will be considered as non performing</t>
        </r>
      </text>
    </comment>
  </commentList>
</comments>
</file>

<file path=xl/sharedStrings.xml><?xml version="1.0" encoding="utf-8"?>
<sst xmlns="http://schemas.openxmlformats.org/spreadsheetml/2006/main" count="289" uniqueCount="106">
  <si>
    <t xml:space="preserve">Income for agents </t>
  </si>
  <si>
    <t xml:space="preserve">Transactions </t>
  </si>
  <si>
    <t xml:space="preserve">Account opening </t>
  </si>
  <si>
    <t>Send Money</t>
  </si>
  <si>
    <t xml:space="preserve">Cash to Cash </t>
  </si>
  <si>
    <t xml:space="preserve">Cash to A/c </t>
  </si>
  <si>
    <t xml:space="preserve">A/c to cash </t>
  </si>
  <si>
    <t>A/c to A/c</t>
  </si>
  <si>
    <t xml:space="preserve">Receive money </t>
  </si>
  <si>
    <t>Cash</t>
  </si>
  <si>
    <t>Bill Payments</t>
  </si>
  <si>
    <t>from A/c</t>
  </si>
  <si>
    <t xml:space="preserve">Loan repayment </t>
  </si>
  <si>
    <t xml:space="preserve">Deposit </t>
  </si>
  <si>
    <t xml:space="preserve">Withdrawal </t>
  </si>
  <si>
    <t>Number of transactions</t>
  </si>
  <si>
    <t>Master Agent</t>
  </si>
  <si>
    <t xml:space="preserve">Standard Agent </t>
  </si>
  <si>
    <t>Microagent</t>
  </si>
  <si>
    <t>Commissions Earned</t>
  </si>
  <si>
    <t xml:space="preserve">Per transaction commission </t>
  </si>
  <si>
    <t>Standard</t>
  </si>
  <si>
    <t>Mobile Phone</t>
  </si>
  <si>
    <t xml:space="preserve">Branding </t>
  </si>
  <si>
    <t>Recurring Monthly</t>
  </si>
  <si>
    <t>Capital Cost/one time costs</t>
  </si>
  <si>
    <t>MPOS deposit</t>
  </si>
  <si>
    <t>Internet cost</t>
  </si>
  <si>
    <t>Starting investment</t>
  </si>
  <si>
    <t>Employee cost</t>
  </si>
  <si>
    <t>Opportunity cost on deposit (@15%)</t>
  </si>
  <si>
    <t>Type of cost</t>
  </si>
  <si>
    <t xml:space="preserve">Costs </t>
  </si>
  <si>
    <t xml:space="preserve">Type of Agents </t>
  </si>
  <si>
    <t>Total Capital/One time cost</t>
  </si>
  <si>
    <t>Total Deposit</t>
  </si>
  <si>
    <t>Total monthly recurring costs</t>
  </si>
  <si>
    <t>Total Income earned/month</t>
  </si>
  <si>
    <t>Number of transactions/month</t>
  </si>
  <si>
    <t>Type of Transaction</t>
  </si>
  <si>
    <t>Excellent</t>
  </si>
  <si>
    <t xml:space="preserve">Good </t>
  </si>
  <si>
    <t>Average</t>
  </si>
  <si>
    <t>Income Scenario for Standard Agent</t>
  </si>
  <si>
    <t>Income Scenario for Micro Agent</t>
  </si>
  <si>
    <t>Branding</t>
  </si>
  <si>
    <t>Earning for AMK</t>
  </si>
  <si>
    <t>Commissions earned by AMK</t>
  </si>
  <si>
    <t>Per transaction commission for agent</t>
  </si>
  <si>
    <t>Commissions Earned by agent</t>
  </si>
  <si>
    <t>Not performing</t>
  </si>
  <si>
    <t>Income/per transaction for AMK</t>
  </si>
  <si>
    <t>Commissions Earned by AMK</t>
  </si>
  <si>
    <t>Income Scenario for Master/Super Agents</t>
  </si>
  <si>
    <t>Master/Super agents</t>
  </si>
  <si>
    <t>Expenses for agents</t>
  </si>
  <si>
    <t>Master/super agent</t>
  </si>
  <si>
    <t>Special/micro agent</t>
  </si>
  <si>
    <t>Misc</t>
  </si>
  <si>
    <t>Cost/agent set up</t>
  </si>
  <si>
    <t>Set up expenses for AMK</t>
  </si>
  <si>
    <t>Total Income earned/month by AMK</t>
  </si>
  <si>
    <t>Total Income earned/month by agent</t>
  </si>
  <si>
    <t>Total Income earned by agent per month</t>
  </si>
  <si>
    <t>Standard Agents</t>
  </si>
  <si>
    <t>Special/Micro agent</t>
  </si>
  <si>
    <t>Breakeven for agent</t>
  </si>
  <si>
    <t>Monthly recurring cost+one time investment</t>
  </si>
  <si>
    <t>Total investment with deposit</t>
  </si>
  <si>
    <t>Months for breakeven without deposit</t>
  </si>
  <si>
    <t>Months for breakeven with deposit</t>
  </si>
  <si>
    <t>Breakeven for AMK</t>
  </si>
  <si>
    <t>Total set up cost</t>
  </si>
  <si>
    <t>Months for breakeven for AMK</t>
  </si>
  <si>
    <t>Return on investment for agent</t>
  </si>
  <si>
    <t xml:space="preserve">Excellent </t>
  </si>
  <si>
    <t xml:space="preserve">Not performing </t>
  </si>
  <si>
    <t>Master/Super agent</t>
  </si>
  <si>
    <t>Standard Agent</t>
  </si>
  <si>
    <t>Special/Micro Agent</t>
  </si>
  <si>
    <t>Level of performance</t>
  </si>
  <si>
    <t>Minimum number of transactions/month</t>
  </si>
  <si>
    <t>Commission earned/month</t>
  </si>
  <si>
    <t xml:space="preserve">Agent Business case tool </t>
  </si>
  <si>
    <t>Sheet 1</t>
  </si>
  <si>
    <t xml:space="preserve">Income Scenario sheet </t>
  </si>
  <si>
    <t>Sheet 2</t>
  </si>
  <si>
    <t>Sheet 3</t>
  </si>
  <si>
    <t>Sheet 4</t>
  </si>
  <si>
    <t>Cost and Expenses</t>
  </si>
  <si>
    <t>Definitions</t>
  </si>
  <si>
    <t>Agent Income calculator</t>
  </si>
  <si>
    <t xml:space="preserve">This tool is for business case analysis for agent to do AMK business. For the purpose of this tool, we have considered three different categories of agents including master/super agent, standard agent and Micro/Special agent. This is the existing categorisation used by AMK. Under each of the categories, we have designed four performance scenarios - "Excellent/Well performing", "Good", "Average" and "Not performing". These scenario represents different income scenarios for agent and also the business case for AMK for the specific agent. The tool has following sheets: </t>
  </si>
  <si>
    <t xml:space="preserve">This sheet is to get income scenarios for different category of agents. For every category, income is calculated for four performance scenarios termed as excellent, good, average and not performing.  </t>
  </si>
  <si>
    <t>This sheet calcualtes the one time and monthly/recurring costs for both agent and AMK. Then it also calculates the breakeven time for agent and for AMK for this specific agent</t>
  </si>
  <si>
    <t>This defines the different performance levels in terms of number of transactions</t>
  </si>
  <si>
    <t>This tool does calculation for income based on number of transactions</t>
  </si>
  <si>
    <t>Using the tool</t>
  </si>
  <si>
    <t xml:space="preserve">This tool can be used as a segmentation tool for agents. AMK can do a monthly/quaterly review of the agent performance and based on number of agents under each performance scenario, design specific incentives schemes </t>
  </si>
  <si>
    <t>This tool will also allow AMK to understand how much time it takes to breakeven on an agent under different categories</t>
  </si>
  <si>
    <t>This tool can also be used by MBOs to build income scenarios for agent based on transactions. This can be made a part of the agent pitch</t>
  </si>
  <si>
    <t>PASSWORD</t>
  </si>
  <si>
    <t>AMKCGAP</t>
  </si>
  <si>
    <t>Months for breakeven for agent</t>
  </si>
  <si>
    <t>Return on Investment based on intial deposit</t>
  </si>
  <si>
    <t>Return on Investment based on initial deposit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</si>
</sst>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1"/>
      <color rgb="FF000000"/>
      <name val="Calibri"/>
      <family val="2"/>
      <scheme val="minor"/>
    </font>
    <font>
      <sz val="11"/>
      <color theme="0"/>
      <name val="Calibri"/>
      <scheme val="minor"/>
    </font>
    <font>
      <sz val="12"/>
      <name val="Calibri"/>
      <scheme val="minor"/>
    </font>
    <font>
      <i/>
      <sz val="12"/>
      <color theme="1"/>
      <name val="Calibri"/>
      <scheme val="minor"/>
    </font>
    <font>
      <sz val="9"/>
      <color indexed="81"/>
      <name val="Calibri"/>
      <family val="2"/>
      <charset val="204"/>
    </font>
    <font>
      <b/>
      <sz val="9"/>
      <color indexed="81"/>
      <name val="Calibri"/>
      <family val="2"/>
      <charset val="204"/>
    </font>
    <font>
      <sz val="12"/>
      <color rgb="FFFF0000"/>
      <name val="Calibri"/>
      <family val="2"/>
      <scheme val="minor"/>
    </font>
    <font>
      <sz val="48"/>
      <color theme="0"/>
      <name val="Calibri"/>
      <scheme val="minor"/>
    </font>
  </fonts>
  <fills count="13">
    <fill>
      <patternFill patternType="none"/>
    </fill>
    <fill>
      <patternFill patternType="gray125"/>
    </fill>
    <fill>
      <patternFill patternType="solid">
        <fgColor theme="6" tint="-0.499984740745262"/>
        <bgColor indexed="64"/>
      </patternFill>
    </fill>
    <fill>
      <patternFill patternType="solid">
        <fgColor theme="5" tint="-0.499984740745262"/>
        <bgColor indexed="64"/>
      </patternFill>
    </fill>
    <fill>
      <patternFill patternType="solid">
        <fgColor theme="5" tint="-0.499984740745262"/>
        <bgColor rgb="FF000000"/>
      </patternFill>
    </fill>
    <fill>
      <patternFill patternType="solid">
        <fgColor theme="4" tint="-0.499984740745262"/>
        <bgColor indexed="64"/>
      </patternFill>
    </fill>
    <fill>
      <patternFill patternType="solid">
        <fgColor theme="1"/>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theme="0"/>
        <bgColor indexed="64"/>
      </patternFill>
    </fill>
  </fills>
  <borders count="18">
    <border>
      <left/>
      <right/>
      <top/>
      <bottom/>
      <diagonal/>
    </border>
    <border>
      <left style="thick">
        <color theme="5" tint="-0.499984740745262"/>
      </left>
      <right style="thin">
        <color auto="1"/>
      </right>
      <top style="thick">
        <color theme="5" tint="-0.499984740745262"/>
      </top>
      <bottom style="thin">
        <color auto="1"/>
      </bottom>
      <diagonal/>
    </border>
    <border>
      <left style="thin">
        <color auto="1"/>
      </left>
      <right style="thin">
        <color auto="1"/>
      </right>
      <top style="thick">
        <color theme="5" tint="-0.499984740745262"/>
      </top>
      <bottom style="thin">
        <color auto="1"/>
      </bottom>
      <diagonal/>
    </border>
    <border>
      <left style="thin">
        <color auto="1"/>
      </left>
      <right style="thick">
        <color theme="5" tint="-0.499984740745262"/>
      </right>
      <top style="thick">
        <color theme="5" tint="-0.499984740745262"/>
      </top>
      <bottom style="thin">
        <color auto="1"/>
      </bottom>
      <diagonal/>
    </border>
    <border>
      <left style="thick">
        <color theme="5" tint="-0.499984740745262"/>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theme="5" tint="-0.499984740745262"/>
      </right>
      <top style="thin">
        <color auto="1"/>
      </top>
      <bottom style="thin">
        <color auto="1"/>
      </bottom>
      <diagonal/>
    </border>
    <border>
      <left style="thick">
        <color theme="5" tint="-0.499984740745262"/>
      </left>
      <right style="thin">
        <color auto="1"/>
      </right>
      <top style="thin">
        <color auto="1"/>
      </top>
      <bottom style="thick">
        <color theme="5" tint="-0.499984740745262"/>
      </bottom>
      <diagonal/>
    </border>
    <border>
      <left style="thin">
        <color auto="1"/>
      </left>
      <right style="thin">
        <color auto="1"/>
      </right>
      <top style="thin">
        <color auto="1"/>
      </top>
      <bottom style="thick">
        <color theme="5" tint="-0.499984740745262"/>
      </bottom>
      <diagonal/>
    </border>
    <border>
      <left style="thin">
        <color auto="1"/>
      </left>
      <right style="thick">
        <color theme="5" tint="-0.499984740745262"/>
      </right>
      <top style="thin">
        <color auto="1"/>
      </top>
      <bottom style="thick">
        <color theme="5" tint="-0.499984740745262"/>
      </bottom>
      <diagonal/>
    </border>
    <border>
      <left style="thick">
        <color theme="5" tint="-0.499984740745262"/>
      </left>
      <right/>
      <top style="thick">
        <color theme="5" tint="-0.499984740745262"/>
      </top>
      <bottom/>
      <diagonal/>
    </border>
    <border>
      <left/>
      <right/>
      <top style="thick">
        <color theme="5" tint="-0.499984740745262"/>
      </top>
      <bottom/>
      <diagonal/>
    </border>
    <border>
      <left/>
      <right style="thick">
        <color theme="5" tint="-0.499984740745262"/>
      </right>
      <top style="thick">
        <color theme="5" tint="-0.499984740745262"/>
      </top>
      <bottom/>
      <diagonal/>
    </border>
    <border>
      <left style="thick">
        <color theme="5" tint="-0.499984740745262"/>
      </left>
      <right/>
      <top/>
      <bottom/>
      <diagonal/>
    </border>
    <border>
      <left/>
      <right style="thick">
        <color theme="5" tint="-0.499984740745262"/>
      </right>
      <top/>
      <bottom/>
      <diagonal/>
    </border>
    <border>
      <left style="thick">
        <color theme="5" tint="-0.499984740745262"/>
      </left>
      <right/>
      <top/>
      <bottom style="thick">
        <color theme="5" tint="-0.499984740745262"/>
      </bottom>
      <diagonal/>
    </border>
    <border>
      <left/>
      <right/>
      <top/>
      <bottom style="thick">
        <color theme="5" tint="-0.499984740745262"/>
      </bottom>
      <diagonal/>
    </border>
    <border>
      <left/>
      <right style="thick">
        <color theme="5" tint="-0.499984740745262"/>
      </right>
      <top/>
      <bottom style="thick">
        <color theme="5" tint="-0.499984740745262"/>
      </bottom>
      <diagonal/>
    </border>
  </borders>
  <cellStyleXfs count="10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29">
    <xf numFmtId="0" fontId="0" fillId="0" borderId="0" xfId="0"/>
    <xf numFmtId="0" fontId="4" fillId="2" borderId="0" xfId="0" applyFont="1" applyFill="1"/>
    <xf numFmtId="0" fontId="3" fillId="0" borderId="0" xfId="0" applyFont="1"/>
    <xf numFmtId="0" fontId="4" fillId="2" borderId="1" xfId="0" applyFont="1" applyFill="1" applyBorder="1"/>
    <xf numFmtId="0" fontId="4" fillId="2" borderId="2" xfId="0" applyFont="1" applyFill="1" applyBorder="1" applyAlignment="1">
      <alignment wrapText="1"/>
    </xf>
    <xf numFmtId="0" fontId="0" fillId="0" borderId="4" xfId="0" applyBorder="1"/>
    <xf numFmtId="0" fontId="0" fillId="0" borderId="5" xfId="0" applyBorder="1"/>
    <xf numFmtId="0" fontId="0" fillId="0" borderId="6" xfId="0" applyBorder="1"/>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right"/>
    </xf>
    <xf numFmtId="0" fontId="0" fillId="0" borderId="4" xfId="0" applyBorder="1" applyAlignment="1">
      <alignment horizontal="left"/>
    </xf>
    <xf numFmtId="0" fontId="4" fillId="0" borderId="4" xfId="0" applyFont="1" applyFill="1" applyBorder="1" applyAlignment="1">
      <alignment horizontal="left"/>
    </xf>
    <xf numFmtId="0" fontId="4" fillId="2" borderId="5" xfId="0" applyFont="1" applyFill="1" applyBorder="1" applyAlignment="1">
      <alignment horizontal="center"/>
    </xf>
    <xf numFmtId="0" fontId="4" fillId="0" borderId="5" xfId="0" applyFont="1" applyFill="1" applyBorder="1" applyAlignment="1">
      <alignment horizontal="center"/>
    </xf>
    <xf numFmtId="0" fontId="4" fillId="2" borderId="6" xfId="0" applyFont="1" applyFill="1" applyBorder="1" applyAlignment="1">
      <alignment horizontal="center"/>
    </xf>
    <xf numFmtId="0" fontId="0" fillId="0" borderId="7" xfId="0" applyBorder="1"/>
    <xf numFmtId="0" fontId="0" fillId="0" borderId="8" xfId="0" applyBorder="1"/>
    <xf numFmtId="0" fontId="2" fillId="2" borderId="10" xfId="0" applyFont="1" applyFill="1" applyBorder="1" applyAlignment="1">
      <alignment horizontal="left"/>
    </xf>
    <xf numFmtId="0" fontId="4" fillId="2" borderId="0" xfId="0" applyFont="1" applyFill="1" applyAlignment="1">
      <alignment horizontal="center"/>
    </xf>
    <xf numFmtId="0" fontId="4" fillId="3" borderId="0" xfId="0" applyFont="1" applyFill="1" applyAlignment="1">
      <alignment horizontal="center"/>
    </xf>
    <xf numFmtId="0" fontId="4" fillId="2" borderId="0" xfId="0" applyFont="1" applyFill="1" applyAlignment="1">
      <alignment horizontal="center"/>
    </xf>
    <xf numFmtId="0" fontId="4" fillId="2" borderId="0" xfId="0" applyFont="1" applyFill="1" applyAlignment="1">
      <alignment horizontal="left"/>
    </xf>
    <xf numFmtId="0" fontId="4" fillId="2" borderId="0" xfId="0" applyFont="1" applyFill="1" applyAlignment="1">
      <alignment horizontal="right"/>
    </xf>
    <xf numFmtId="0" fontId="4" fillId="3" borderId="0" xfId="0" applyFont="1" applyFill="1" applyBorder="1" applyAlignment="1">
      <alignment wrapText="1"/>
    </xf>
    <xf numFmtId="0" fontId="4" fillId="3" borderId="0" xfId="0" applyFont="1" applyFill="1" applyBorder="1"/>
    <xf numFmtId="0" fontId="4" fillId="3" borderId="0" xfId="0" applyFont="1" applyFill="1" applyBorder="1" applyAlignment="1">
      <alignment horizontal="center"/>
    </xf>
    <xf numFmtId="0" fontId="0" fillId="3" borderId="0" xfId="0" applyFill="1" applyBorder="1"/>
    <xf numFmtId="0" fontId="4" fillId="7" borderId="0" xfId="0" applyFont="1" applyFill="1"/>
    <xf numFmtId="0" fontId="4" fillId="8" borderId="0" xfId="0" applyFont="1" applyFill="1"/>
    <xf numFmtId="0" fontId="9" fillId="10" borderId="0" xfId="0" applyFont="1" applyFill="1"/>
    <xf numFmtId="0" fontId="9" fillId="9" borderId="0" xfId="0" applyFont="1" applyFill="1"/>
    <xf numFmtId="0" fontId="0" fillId="0" borderId="0" xfId="0" applyBorder="1"/>
    <xf numFmtId="0" fontId="4" fillId="6" borderId="0" xfId="0" applyFont="1" applyFill="1" applyAlignment="1">
      <alignment horizontal="center"/>
    </xf>
    <xf numFmtId="0" fontId="4" fillId="6" borderId="0" xfId="0" applyFont="1" applyFill="1" applyAlignment="1">
      <alignment horizontal="center"/>
    </xf>
    <xf numFmtId="0" fontId="4" fillId="6" borderId="0" xfId="0" applyFont="1" applyFill="1" applyAlignment="1">
      <alignment horizontal="center" wrapText="1"/>
    </xf>
    <xf numFmtId="0" fontId="4" fillId="6" borderId="0" xfId="0" applyFont="1" applyFill="1" applyBorder="1" applyAlignment="1">
      <alignment horizontal="center" wrapText="1"/>
    </xf>
    <xf numFmtId="2" fontId="0" fillId="0" borderId="0" xfId="0" applyNumberFormat="1"/>
    <xf numFmtId="0" fontId="4" fillId="7" borderId="13" xfId="0" applyFont="1" applyFill="1" applyBorder="1"/>
    <xf numFmtId="0" fontId="4" fillId="8" borderId="0" xfId="0" applyFont="1" applyFill="1" applyBorder="1"/>
    <xf numFmtId="0" fontId="9" fillId="9" borderId="0" xfId="0" applyFont="1" applyFill="1" applyBorder="1"/>
    <xf numFmtId="0" fontId="9" fillId="10" borderId="14" xfId="0" applyFont="1" applyFill="1" applyBorder="1"/>
    <xf numFmtId="2" fontId="10" fillId="9" borderId="13" xfId="0" applyNumberFormat="1" applyFont="1" applyFill="1" applyBorder="1"/>
    <xf numFmtId="2" fontId="10" fillId="9" borderId="0" xfId="0" applyNumberFormat="1" applyFont="1" applyFill="1" applyBorder="1"/>
    <xf numFmtId="2" fontId="10" fillId="9" borderId="14" xfId="0" applyNumberFormat="1" applyFont="1" applyFill="1" applyBorder="1"/>
    <xf numFmtId="0" fontId="0" fillId="0" borderId="0" xfId="0" applyAlignment="1">
      <alignment wrapText="1"/>
    </xf>
    <xf numFmtId="0" fontId="4" fillId="2" borderId="11" xfId="0" applyFont="1" applyFill="1" applyBorder="1" applyAlignment="1">
      <alignment wrapText="1"/>
    </xf>
    <xf numFmtId="0" fontId="8" fillId="3" borderId="0" xfId="0" applyFont="1" applyFill="1" applyBorder="1" applyAlignment="1">
      <alignment wrapText="1"/>
    </xf>
    <xf numFmtId="0" fontId="8" fillId="4" borderId="0" xfId="0" applyFont="1" applyFill="1" applyBorder="1" applyAlignment="1">
      <alignment wrapText="1"/>
    </xf>
    <xf numFmtId="0" fontId="8" fillId="3" borderId="14" xfId="0" applyFont="1" applyFill="1" applyBorder="1" applyAlignment="1">
      <alignment wrapText="1"/>
    </xf>
    <xf numFmtId="0" fontId="8" fillId="3" borderId="16" xfId="0" applyFont="1" applyFill="1" applyBorder="1" applyAlignment="1">
      <alignment wrapText="1"/>
    </xf>
    <xf numFmtId="0" fontId="4" fillId="3" borderId="16" xfId="0" applyFont="1" applyFill="1" applyBorder="1" applyAlignment="1">
      <alignment wrapText="1"/>
    </xf>
    <xf numFmtId="0" fontId="4" fillId="3" borderId="17" xfId="0" applyFont="1" applyFill="1" applyBorder="1" applyAlignment="1">
      <alignment wrapText="1"/>
    </xf>
    <xf numFmtId="0" fontId="4" fillId="3" borderId="14" xfId="0" applyFont="1" applyFill="1" applyBorder="1" applyAlignment="1">
      <alignment wrapText="1"/>
    </xf>
    <xf numFmtId="0" fontId="4" fillId="7" borderId="13" xfId="0" applyFont="1" applyFill="1" applyBorder="1" applyAlignment="1">
      <alignment wrapText="1"/>
    </xf>
    <xf numFmtId="0" fontId="4" fillId="8" borderId="0" xfId="0" applyFont="1" applyFill="1" applyBorder="1" applyAlignment="1">
      <alignment wrapText="1"/>
    </xf>
    <xf numFmtId="0" fontId="9" fillId="9" borderId="0" xfId="0" applyFont="1" applyFill="1" applyBorder="1" applyAlignment="1">
      <alignment wrapText="1"/>
    </xf>
    <xf numFmtId="0" fontId="9" fillId="10" borderId="14" xfId="0" applyFont="1" applyFill="1" applyBorder="1" applyAlignment="1">
      <alignment wrapText="1"/>
    </xf>
    <xf numFmtId="2" fontId="10" fillId="9" borderId="13" xfId="0" applyNumberFormat="1" applyFont="1" applyFill="1" applyBorder="1" applyAlignment="1">
      <alignment wrapText="1"/>
    </xf>
    <xf numFmtId="2" fontId="10" fillId="9" borderId="0" xfId="0" applyNumberFormat="1" applyFont="1" applyFill="1" applyBorder="1" applyAlignment="1">
      <alignment wrapText="1"/>
    </xf>
    <xf numFmtId="2" fontId="10" fillId="9" borderId="14" xfId="0" applyNumberFormat="1" applyFont="1" applyFill="1" applyBorder="1" applyAlignment="1">
      <alignment wrapText="1"/>
    </xf>
    <xf numFmtId="2" fontId="0" fillId="0" borderId="0" xfId="0" applyNumberFormat="1" applyAlignment="1">
      <alignment wrapText="1"/>
    </xf>
    <xf numFmtId="9" fontId="10" fillId="9" borderId="13" xfId="45" applyFont="1" applyFill="1" applyBorder="1" applyAlignment="1">
      <alignment wrapText="1"/>
    </xf>
    <xf numFmtId="9" fontId="10" fillId="9" borderId="0" xfId="45" applyFont="1" applyFill="1" applyBorder="1" applyAlignment="1">
      <alignment wrapText="1"/>
    </xf>
    <xf numFmtId="9" fontId="10" fillId="9" borderId="14" xfId="45" applyFont="1" applyFill="1" applyBorder="1" applyAlignment="1">
      <alignment wrapText="1"/>
    </xf>
    <xf numFmtId="0" fontId="0" fillId="12" borderId="0" xfId="0" applyFill="1"/>
    <xf numFmtId="0" fontId="0" fillId="12" borderId="0" xfId="0" applyFill="1" applyAlignment="1">
      <alignment wrapText="1"/>
    </xf>
    <xf numFmtId="0" fontId="3" fillId="12" borderId="0" xfId="0" applyFont="1" applyFill="1" applyAlignment="1">
      <alignment horizontal="left"/>
    </xf>
    <xf numFmtId="0" fontId="4" fillId="7" borderId="0" xfId="0" applyFont="1" applyFill="1" applyAlignment="1">
      <alignment horizontal="center"/>
    </xf>
    <xf numFmtId="0" fontId="4" fillId="2" borderId="0" xfId="0" applyFont="1" applyFill="1" applyAlignment="1">
      <alignment horizontal="center"/>
    </xf>
    <xf numFmtId="0" fontId="14" fillId="3" borderId="0" xfId="0" applyFont="1" applyFill="1"/>
    <xf numFmtId="0" fontId="4" fillId="3" borderId="0" xfId="0" applyFont="1" applyFill="1"/>
    <xf numFmtId="0" fontId="7" fillId="12" borderId="13" xfId="0" applyFont="1" applyFill="1" applyBorder="1"/>
    <xf numFmtId="0" fontId="7" fillId="12" borderId="0" xfId="0" applyFont="1" applyFill="1" applyBorder="1" applyAlignment="1">
      <alignment wrapText="1"/>
    </xf>
    <xf numFmtId="0" fontId="7" fillId="12" borderId="14" xfId="0" applyFont="1" applyFill="1" applyBorder="1" applyAlignment="1">
      <alignment wrapText="1"/>
    </xf>
    <xf numFmtId="0" fontId="0" fillId="12" borderId="15" xfId="0" applyFill="1" applyBorder="1"/>
    <xf numFmtId="0" fontId="0" fillId="12" borderId="13" xfId="0" applyFill="1" applyBorder="1"/>
    <xf numFmtId="0" fontId="0" fillId="12" borderId="0" xfId="0" applyFill="1" applyBorder="1" applyAlignment="1">
      <alignment wrapText="1"/>
    </xf>
    <xf numFmtId="0" fontId="0" fillId="12" borderId="16" xfId="0" applyFill="1" applyBorder="1" applyAlignment="1">
      <alignment wrapText="1"/>
    </xf>
    <xf numFmtId="0" fontId="0" fillId="12" borderId="17" xfId="0" applyFill="1" applyBorder="1" applyAlignment="1">
      <alignment wrapText="1"/>
    </xf>
    <xf numFmtId="0" fontId="4" fillId="12" borderId="0" xfId="0" applyFont="1" applyFill="1" applyAlignment="1">
      <alignment horizontal="right"/>
    </xf>
    <xf numFmtId="0" fontId="10" fillId="12" borderId="0" xfId="0" applyFont="1" applyFill="1"/>
    <xf numFmtId="2" fontId="0" fillId="12" borderId="13" xfId="0" applyNumberFormat="1" applyFill="1" applyBorder="1" applyAlignment="1">
      <alignment wrapText="1"/>
    </xf>
    <xf numFmtId="2" fontId="0" fillId="12" borderId="0" xfId="0" applyNumberFormat="1" applyFill="1" applyBorder="1" applyAlignment="1">
      <alignment wrapText="1"/>
    </xf>
    <xf numFmtId="2" fontId="0" fillId="12" borderId="14" xfId="0" applyNumberFormat="1" applyFill="1" applyBorder="1" applyAlignment="1">
      <alignment wrapText="1"/>
    </xf>
    <xf numFmtId="2" fontId="0" fillId="12" borderId="13" xfId="0" applyNumberFormat="1" applyFill="1" applyBorder="1"/>
    <xf numFmtId="2" fontId="0" fillId="12" borderId="0" xfId="0" applyNumberFormat="1" applyFill="1" applyBorder="1"/>
    <xf numFmtId="2" fontId="0" fillId="12" borderId="14" xfId="0" applyNumberFormat="1" applyFill="1" applyBorder="1"/>
    <xf numFmtId="2" fontId="0" fillId="12" borderId="15" xfId="0" applyNumberFormat="1" applyFill="1" applyBorder="1" applyAlignment="1">
      <alignment wrapText="1"/>
    </xf>
    <xf numFmtId="2" fontId="0" fillId="12" borderId="16" xfId="0" applyNumberFormat="1" applyFill="1" applyBorder="1" applyAlignment="1">
      <alignment wrapText="1"/>
    </xf>
    <xf numFmtId="2" fontId="0" fillId="12" borderId="17" xfId="0" applyNumberFormat="1" applyFill="1" applyBorder="1" applyAlignment="1">
      <alignment wrapText="1"/>
    </xf>
    <xf numFmtId="2" fontId="0" fillId="12" borderId="15" xfId="0" applyNumberFormat="1" applyFill="1" applyBorder="1"/>
    <xf numFmtId="2" fontId="0" fillId="12" borderId="16" xfId="0" applyNumberFormat="1" applyFill="1" applyBorder="1"/>
    <xf numFmtId="2" fontId="0" fillId="12" borderId="17" xfId="0" applyNumberFormat="1" applyFill="1" applyBorder="1"/>
    <xf numFmtId="0" fontId="4" fillId="3" borderId="10" xfId="0" applyFont="1" applyFill="1" applyBorder="1"/>
    <xf numFmtId="0" fontId="0" fillId="12" borderId="0" xfId="0" applyFill="1" applyBorder="1"/>
    <xf numFmtId="0" fontId="0" fillId="12" borderId="14" xfId="0" applyFill="1" applyBorder="1"/>
    <xf numFmtId="0" fontId="13" fillId="12" borderId="16" xfId="0" applyFont="1" applyFill="1" applyBorder="1"/>
    <xf numFmtId="0" fontId="13" fillId="12" borderId="17" xfId="0" applyFont="1" applyFill="1" applyBorder="1"/>
    <xf numFmtId="0" fontId="0" fillId="12" borderId="11" xfId="0" applyFill="1" applyBorder="1"/>
    <xf numFmtId="0" fontId="0" fillId="12" borderId="12" xfId="0" applyFill="1" applyBorder="1"/>
    <xf numFmtId="0" fontId="4" fillId="2" borderId="0" xfId="0" applyFont="1" applyFill="1" applyAlignment="1" applyProtection="1">
      <alignment horizontal="center"/>
      <protection locked="0"/>
    </xf>
    <xf numFmtId="0" fontId="4" fillId="3" borderId="0" xfId="0" applyFont="1" applyFill="1" applyBorder="1" applyAlignment="1" applyProtection="1">
      <alignment horizontal="center"/>
      <protection locked="0"/>
    </xf>
    <xf numFmtId="0" fontId="7" fillId="12" borderId="13" xfId="0" applyFont="1" applyFill="1" applyBorder="1" applyProtection="1">
      <protection locked="0"/>
    </xf>
    <xf numFmtId="0" fontId="7" fillId="12" borderId="0" xfId="0" applyFont="1" applyFill="1" applyBorder="1" applyAlignment="1" applyProtection="1">
      <alignment wrapText="1"/>
      <protection locked="0"/>
    </xf>
    <xf numFmtId="0" fontId="7" fillId="12" borderId="14" xfId="0" applyFont="1" applyFill="1" applyBorder="1" applyAlignment="1" applyProtection="1">
      <alignment wrapText="1"/>
      <protection locked="0"/>
    </xf>
    <xf numFmtId="0" fontId="0" fillId="12" borderId="13" xfId="0" applyFill="1" applyBorder="1" applyProtection="1">
      <protection locked="0"/>
    </xf>
    <xf numFmtId="0" fontId="0" fillId="12" borderId="0" xfId="0" applyFill="1" applyBorder="1" applyAlignment="1" applyProtection="1">
      <alignment wrapText="1"/>
      <protection locked="0"/>
    </xf>
    <xf numFmtId="0" fontId="0" fillId="12" borderId="14" xfId="0" applyFill="1" applyBorder="1" applyAlignment="1" applyProtection="1">
      <alignment wrapText="1"/>
      <protection locked="0"/>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3" borderId="8" xfId="0" applyFont="1" applyFill="1" applyBorder="1" applyAlignment="1">
      <alignment horizontal="center"/>
    </xf>
    <xf numFmtId="0" fontId="4" fillId="3" borderId="9" xfId="0" applyFont="1" applyFill="1" applyBorder="1" applyAlignment="1">
      <alignment horizontal="center"/>
    </xf>
    <xf numFmtId="0" fontId="0" fillId="12" borderId="0" xfId="0" applyFill="1" applyAlignment="1">
      <alignment horizontal="left" wrapText="1"/>
    </xf>
    <xf numFmtId="0" fontId="4" fillId="3" borderId="0" xfId="0" applyFont="1" applyFill="1" applyAlignment="1">
      <alignment horizontal="center"/>
    </xf>
    <xf numFmtId="0" fontId="4" fillId="6" borderId="0" xfId="0" applyFont="1" applyFill="1" applyAlignment="1">
      <alignment horizontal="center"/>
    </xf>
    <xf numFmtId="0" fontId="4" fillId="5" borderId="0" xfId="0" applyFont="1" applyFill="1" applyAlignment="1">
      <alignment horizontal="left"/>
    </xf>
    <xf numFmtId="0" fontId="4" fillId="2" borderId="0" xfId="0" applyFont="1" applyFill="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3" borderId="10" xfId="0" applyFont="1" applyFill="1" applyBorder="1" applyAlignment="1">
      <alignment horizontal="center" wrapText="1"/>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4" fillId="11" borderId="10" xfId="0" applyFont="1" applyFill="1" applyBorder="1" applyAlignment="1">
      <alignment horizontal="center"/>
    </xf>
    <xf numFmtId="0" fontId="4" fillId="11" borderId="11" xfId="0" applyFont="1" applyFill="1" applyBorder="1" applyAlignment="1">
      <alignment horizontal="center"/>
    </xf>
    <xf numFmtId="0" fontId="4" fillId="11" borderId="12" xfId="0" applyFont="1" applyFill="1" applyBorder="1" applyAlignment="1">
      <alignment horizontal="center"/>
    </xf>
    <xf numFmtId="0" fontId="4" fillId="6" borderId="10" xfId="0" applyFont="1" applyFill="1" applyBorder="1" applyAlignment="1">
      <alignment horizontal="center"/>
    </xf>
    <xf numFmtId="0" fontId="4" fillId="6" borderId="11" xfId="0" applyFont="1" applyFill="1" applyBorder="1" applyAlignment="1">
      <alignment horizontal="center"/>
    </xf>
    <xf numFmtId="0" fontId="4" fillId="6" borderId="12" xfId="0" applyFont="1" applyFill="1" applyBorder="1" applyAlignment="1">
      <alignment horizontal="center"/>
    </xf>
  </cellXfs>
  <cellStyles count="10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Normal" xfId="0" builtinId="0"/>
    <cellStyle name="Percent" xfId="45"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564192</xdr:colOff>
      <xdr:row>1</xdr:row>
      <xdr:rowOff>12700</xdr:rowOff>
    </xdr:from>
    <xdr:to>
      <xdr:col>10</xdr:col>
      <xdr:colOff>1244600</xdr:colOff>
      <xdr:row>2</xdr:row>
      <xdr:rowOff>66693</xdr:rowOff>
    </xdr:to>
    <xdr:pic>
      <xdr:nvPicPr>
        <xdr:cNvPr id="2" name="Picture 1"/>
        <xdr:cNvPicPr>
          <a:picLocks noChangeAspect="1"/>
        </xdr:cNvPicPr>
      </xdr:nvPicPr>
      <xdr:blipFill>
        <a:blip xmlns:r="http://schemas.openxmlformats.org/officeDocument/2006/relationships" r:embed="rId1"/>
        <a:stretch>
          <a:fillRect/>
        </a:stretch>
      </xdr:blipFill>
      <xdr:spPr>
        <a:xfrm>
          <a:off x="7168192" y="584200"/>
          <a:ext cx="2331408" cy="8159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330200</xdr:colOff>
      <xdr:row>0</xdr:row>
      <xdr:rowOff>0</xdr:rowOff>
    </xdr:from>
    <xdr:to>
      <xdr:col>14</xdr:col>
      <xdr:colOff>985208</xdr:colOff>
      <xdr:row>4</xdr:row>
      <xdr:rowOff>53993</xdr:rowOff>
    </xdr:to>
    <xdr:pic>
      <xdr:nvPicPr>
        <xdr:cNvPr id="2" name="Picture 1"/>
        <xdr:cNvPicPr>
          <a:picLocks noChangeAspect="1"/>
        </xdr:cNvPicPr>
      </xdr:nvPicPr>
      <xdr:blipFill>
        <a:blip xmlns:r="http://schemas.openxmlformats.org/officeDocument/2006/relationships" r:embed="rId1"/>
        <a:stretch>
          <a:fillRect/>
        </a:stretch>
      </xdr:blipFill>
      <xdr:spPr>
        <a:xfrm>
          <a:off x="12687300" y="0"/>
          <a:ext cx="2331408" cy="8159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546100</xdr:colOff>
      <xdr:row>2</xdr:row>
      <xdr:rowOff>25400</xdr:rowOff>
    </xdr:from>
    <xdr:to>
      <xdr:col>12</xdr:col>
      <xdr:colOff>546100</xdr:colOff>
      <xdr:row>5</xdr:row>
      <xdr:rowOff>92093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55300" y="800100"/>
          <a:ext cx="2324100" cy="8159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520700</xdr:colOff>
      <xdr:row>0</xdr:row>
      <xdr:rowOff>0</xdr:rowOff>
    </xdr:from>
    <xdr:to>
      <xdr:col>6</xdr:col>
      <xdr:colOff>431800</xdr:colOff>
      <xdr:row>4</xdr:row>
      <xdr:rowOff>53993</xdr:rowOff>
    </xdr:to>
    <xdr:pic>
      <xdr:nvPicPr>
        <xdr:cNvPr id="2" name="Picture 1"/>
        <xdr:cNvPicPr>
          <a:picLocks noChangeAspect="1"/>
        </xdr:cNvPicPr>
      </xdr:nvPicPr>
      <xdr:blipFill>
        <a:blip xmlns:r="http://schemas.openxmlformats.org/officeDocument/2006/relationships" r:embed="rId1"/>
        <a:stretch>
          <a:fillRect/>
        </a:stretch>
      </xdr:blipFill>
      <xdr:spPr>
        <a:xfrm>
          <a:off x="6591300" y="0"/>
          <a:ext cx="2324100" cy="8159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50800</xdr:colOff>
      <xdr:row>0</xdr:row>
      <xdr:rowOff>0</xdr:rowOff>
    </xdr:from>
    <xdr:to>
      <xdr:col>5</xdr:col>
      <xdr:colOff>927100</xdr:colOff>
      <xdr:row>4</xdr:row>
      <xdr:rowOff>53993</xdr:rowOff>
    </xdr:to>
    <xdr:pic>
      <xdr:nvPicPr>
        <xdr:cNvPr id="2" name="Picture 1"/>
        <xdr:cNvPicPr>
          <a:picLocks noChangeAspect="1"/>
        </xdr:cNvPicPr>
      </xdr:nvPicPr>
      <xdr:blipFill>
        <a:blip xmlns:r="http://schemas.openxmlformats.org/officeDocument/2006/relationships" r:embed="rId1"/>
        <a:stretch>
          <a:fillRect/>
        </a:stretch>
      </xdr:blipFill>
      <xdr:spPr>
        <a:xfrm>
          <a:off x="5689600" y="0"/>
          <a:ext cx="2324100" cy="8159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4"/>
  <sheetViews>
    <sheetView topLeftCell="B5" workbookViewId="0">
      <selection activeCell="G7" sqref="G7:G20"/>
    </sheetView>
  </sheetViews>
  <sheetFormatPr baseColWidth="10" defaultColWidth="11" defaultRowHeight="16" x14ac:dyDescent="0.2"/>
  <cols>
    <col min="2" max="2" width="30.6640625" bestFit="1" customWidth="1"/>
    <col min="3" max="3" width="13.6640625" customWidth="1"/>
    <col min="4" max="4" width="14.33203125" bestFit="1" customWidth="1"/>
    <col min="5" max="5" width="10.6640625" bestFit="1" customWidth="1"/>
    <col min="6" max="7" width="13.83203125" customWidth="1"/>
    <col min="8" max="8" width="12.33203125" bestFit="1" customWidth="1"/>
    <col min="9" max="9" width="14.33203125" bestFit="1" customWidth="1"/>
    <col min="10" max="10" width="10.6640625" bestFit="1" customWidth="1"/>
  </cols>
  <sheetData>
    <row r="3" spans="2:13" x14ac:dyDescent="0.2">
      <c r="B3" s="2" t="s">
        <v>0</v>
      </c>
    </row>
    <row r="4" spans="2:13" ht="17" thickBot="1" x14ac:dyDescent="0.25"/>
    <row r="5" spans="2:13" ht="33" customHeight="1" thickTop="1" x14ac:dyDescent="0.2">
      <c r="B5" s="3" t="s">
        <v>1</v>
      </c>
      <c r="C5" s="109" t="s">
        <v>15</v>
      </c>
      <c r="D5" s="109"/>
      <c r="E5" s="109"/>
      <c r="F5" s="4" t="s">
        <v>20</v>
      </c>
      <c r="G5" s="4" t="s">
        <v>46</v>
      </c>
      <c r="H5" s="109" t="s">
        <v>19</v>
      </c>
      <c r="I5" s="109"/>
      <c r="J5" s="110"/>
      <c r="K5" t="s">
        <v>47</v>
      </c>
    </row>
    <row r="6" spans="2:13" x14ac:dyDescent="0.2">
      <c r="B6" s="5"/>
      <c r="C6" s="6" t="s">
        <v>16</v>
      </c>
      <c r="D6" s="6" t="s">
        <v>17</v>
      </c>
      <c r="E6" s="6" t="s">
        <v>18</v>
      </c>
      <c r="F6" s="6"/>
      <c r="G6" s="6"/>
      <c r="H6" s="6" t="s">
        <v>16</v>
      </c>
      <c r="I6" s="6" t="s">
        <v>17</v>
      </c>
      <c r="J6" s="7" t="s">
        <v>18</v>
      </c>
      <c r="K6" s="6" t="s">
        <v>16</v>
      </c>
      <c r="L6" s="6" t="s">
        <v>17</v>
      </c>
      <c r="M6" s="7" t="s">
        <v>18</v>
      </c>
    </row>
    <row r="7" spans="2:13" x14ac:dyDescent="0.2">
      <c r="B7" s="5" t="s">
        <v>2</v>
      </c>
      <c r="C7" s="8">
        <v>2</v>
      </c>
      <c r="D7" s="8">
        <v>2</v>
      </c>
      <c r="E7" s="8">
        <v>2</v>
      </c>
      <c r="F7" s="8">
        <v>0.5</v>
      </c>
      <c r="G7" s="8">
        <v>-0.5</v>
      </c>
      <c r="H7" s="8">
        <f>C7*$F7</f>
        <v>1</v>
      </c>
      <c r="I7" s="8">
        <f>D7*$F7</f>
        <v>1</v>
      </c>
      <c r="J7" s="9">
        <f>E7*$F7</f>
        <v>1</v>
      </c>
      <c r="K7">
        <f>C7*G7</f>
        <v>-1</v>
      </c>
      <c r="L7">
        <f>D7*G7</f>
        <v>-1</v>
      </c>
      <c r="M7">
        <f>E7*G7</f>
        <v>-1</v>
      </c>
    </row>
    <row r="8" spans="2:13" x14ac:dyDescent="0.2">
      <c r="B8" s="5" t="s">
        <v>3</v>
      </c>
      <c r="C8" s="8"/>
      <c r="D8" s="8"/>
      <c r="E8" s="8"/>
      <c r="F8" s="8"/>
      <c r="G8" s="8"/>
      <c r="H8" s="8">
        <f t="shared" ref="H8:H20" si="0">C8*$F8</f>
        <v>0</v>
      </c>
      <c r="I8" s="8">
        <f t="shared" ref="I8:I20" si="1">D8*$F8</f>
        <v>0</v>
      </c>
      <c r="J8" s="9">
        <f t="shared" ref="J8:J20" si="2">E8*$F8</f>
        <v>0</v>
      </c>
      <c r="K8">
        <f t="shared" ref="K8:K20" si="3">C8*G8</f>
        <v>0</v>
      </c>
      <c r="L8">
        <f t="shared" ref="L8:L20" si="4">D8*G8</f>
        <v>0</v>
      </c>
      <c r="M8">
        <f t="shared" ref="M8:M20" si="5">E8*G8</f>
        <v>0</v>
      </c>
    </row>
    <row r="9" spans="2:13" x14ac:dyDescent="0.2">
      <c r="B9" s="10" t="s">
        <v>4</v>
      </c>
      <c r="C9" s="8">
        <v>500</v>
      </c>
      <c r="D9" s="8">
        <v>220</v>
      </c>
      <c r="E9" s="8">
        <v>10</v>
      </c>
      <c r="F9" s="8">
        <v>0.25</v>
      </c>
      <c r="G9" s="8">
        <v>0.2</v>
      </c>
      <c r="H9" s="8">
        <f t="shared" si="0"/>
        <v>125</v>
      </c>
      <c r="I9" s="8">
        <f t="shared" si="1"/>
        <v>55</v>
      </c>
      <c r="J9" s="9">
        <f t="shared" si="2"/>
        <v>2.5</v>
      </c>
      <c r="K9">
        <f t="shared" si="3"/>
        <v>100</v>
      </c>
      <c r="L9">
        <f t="shared" si="4"/>
        <v>44</v>
      </c>
      <c r="M9">
        <f t="shared" si="5"/>
        <v>2</v>
      </c>
    </row>
    <row r="10" spans="2:13" x14ac:dyDescent="0.2">
      <c r="B10" s="10" t="s">
        <v>5</v>
      </c>
      <c r="C10" s="8">
        <v>20</v>
      </c>
      <c r="D10" s="8">
        <v>10</v>
      </c>
      <c r="E10" s="8">
        <v>5</v>
      </c>
      <c r="F10" s="8">
        <v>0.25</v>
      </c>
      <c r="G10" s="8">
        <v>0.2</v>
      </c>
      <c r="H10" s="8">
        <f t="shared" si="0"/>
        <v>5</v>
      </c>
      <c r="I10" s="8">
        <f t="shared" si="1"/>
        <v>2.5</v>
      </c>
      <c r="J10" s="9">
        <f t="shared" si="2"/>
        <v>1.25</v>
      </c>
      <c r="K10">
        <f t="shared" si="3"/>
        <v>4</v>
      </c>
      <c r="L10">
        <f t="shared" si="4"/>
        <v>2</v>
      </c>
      <c r="M10">
        <f t="shared" si="5"/>
        <v>1</v>
      </c>
    </row>
    <row r="11" spans="2:13" x14ac:dyDescent="0.2">
      <c r="B11" s="10" t="s">
        <v>6</v>
      </c>
      <c r="C11" s="8">
        <v>50</v>
      </c>
      <c r="D11" s="8">
        <v>6</v>
      </c>
      <c r="E11" s="8">
        <v>3</v>
      </c>
      <c r="F11" s="8">
        <v>0.3</v>
      </c>
      <c r="G11" s="8">
        <v>0.2</v>
      </c>
      <c r="H11" s="8">
        <f t="shared" si="0"/>
        <v>15</v>
      </c>
      <c r="I11" s="8">
        <f t="shared" si="1"/>
        <v>1.7999999999999998</v>
      </c>
      <c r="J11" s="9">
        <f t="shared" si="2"/>
        <v>0.89999999999999991</v>
      </c>
      <c r="K11">
        <f t="shared" si="3"/>
        <v>10</v>
      </c>
      <c r="L11">
        <f t="shared" si="4"/>
        <v>1.2000000000000002</v>
      </c>
      <c r="M11">
        <f t="shared" si="5"/>
        <v>0.60000000000000009</v>
      </c>
    </row>
    <row r="12" spans="2:13" x14ac:dyDescent="0.2">
      <c r="B12" s="10" t="s">
        <v>7</v>
      </c>
      <c r="C12" s="8">
        <v>20</v>
      </c>
      <c r="D12" s="8">
        <v>2</v>
      </c>
      <c r="E12" s="8">
        <v>6</v>
      </c>
      <c r="F12" s="8">
        <v>0.3</v>
      </c>
      <c r="G12" s="8">
        <v>0.2</v>
      </c>
      <c r="H12" s="8">
        <f t="shared" si="0"/>
        <v>6</v>
      </c>
      <c r="I12" s="8">
        <f t="shared" si="1"/>
        <v>0.6</v>
      </c>
      <c r="J12" s="9">
        <f t="shared" si="2"/>
        <v>1.7999999999999998</v>
      </c>
      <c r="K12">
        <f t="shared" si="3"/>
        <v>4</v>
      </c>
      <c r="L12">
        <f t="shared" si="4"/>
        <v>0.4</v>
      </c>
      <c r="M12">
        <f t="shared" si="5"/>
        <v>1.2000000000000002</v>
      </c>
    </row>
    <row r="13" spans="2:13" x14ac:dyDescent="0.2">
      <c r="B13" s="11" t="s">
        <v>8</v>
      </c>
      <c r="C13" s="8"/>
      <c r="D13" s="8"/>
      <c r="E13" s="8"/>
      <c r="F13" s="8"/>
      <c r="G13" s="8"/>
      <c r="H13" s="8">
        <f t="shared" si="0"/>
        <v>0</v>
      </c>
      <c r="I13" s="8">
        <f t="shared" si="1"/>
        <v>0</v>
      </c>
      <c r="J13" s="9">
        <f t="shared" si="2"/>
        <v>0</v>
      </c>
      <c r="K13">
        <f t="shared" si="3"/>
        <v>0</v>
      </c>
      <c r="L13">
        <f t="shared" si="4"/>
        <v>0</v>
      </c>
      <c r="M13">
        <f t="shared" si="5"/>
        <v>0</v>
      </c>
    </row>
    <row r="14" spans="2:13" x14ac:dyDescent="0.2">
      <c r="B14" s="10" t="s">
        <v>9</v>
      </c>
      <c r="C14" s="8">
        <v>500</v>
      </c>
      <c r="D14" s="8">
        <v>220</v>
      </c>
      <c r="E14" s="8">
        <v>80</v>
      </c>
      <c r="F14" s="8">
        <v>0.25</v>
      </c>
      <c r="G14" s="8">
        <v>0.2</v>
      </c>
      <c r="H14" s="8">
        <f t="shared" si="0"/>
        <v>125</v>
      </c>
      <c r="I14" s="8">
        <f t="shared" si="1"/>
        <v>55</v>
      </c>
      <c r="J14" s="9">
        <f t="shared" si="2"/>
        <v>20</v>
      </c>
      <c r="K14">
        <f t="shared" si="3"/>
        <v>100</v>
      </c>
      <c r="L14">
        <f t="shared" si="4"/>
        <v>44</v>
      </c>
      <c r="M14">
        <f t="shared" si="5"/>
        <v>16</v>
      </c>
    </row>
    <row r="15" spans="2:13" x14ac:dyDescent="0.2">
      <c r="B15" s="11" t="s">
        <v>10</v>
      </c>
      <c r="C15" s="8"/>
      <c r="D15" s="8"/>
      <c r="E15" s="8"/>
      <c r="F15" s="8"/>
      <c r="G15" s="8"/>
      <c r="H15" s="8">
        <f t="shared" si="0"/>
        <v>0</v>
      </c>
      <c r="I15" s="8">
        <f t="shared" si="1"/>
        <v>0</v>
      </c>
      <c r="J15" s="9">
        <f t="shared" si="2"/>
        <v>0</v>
      </c>
      <c r="K15">
        <f t="shared" si="3"/>
        <v>0</v>
      </c>
      <c r="L15">
        <f t="shared" si="4"/>
        <v>0</v>
      </c>
      <c r="M15">
        <f t="shared" si="5"/>
        <v>0</v>
      </c>
    </row>
    <row r="16" spans="2:13" x14ac:dyDescent="0.2">
      <c r="B16" s="10" t="s">
        <v>11</v>
      </c>
      <c r="C16" s="8">
        <v>400</v>
      </c>
      <c r="D16" s="8">
        <v>300</v>
      </c>
      <c r="E16" s="8">
        <v>100</v>
      </c>
      <c r="F16" s="8">
        <v>0.15</v>
      </c>
      <c r="G16" s="8">
        <v>0.35</v>
      </c>
      <c r="H16" s="8">
        <f t="shared" si="0"/>
        <v>60</v>
      </c>
      <c r="I16" s="8">
        <f t="shared" si="1"/>
        <v>45</v>
      </c>
      <c r="J16" s="9">
        <f t="shared" si="2"/>
        <v>15</v>
      </c>
      <c r="K16">
        <f t="shared" si="3"/>
        <v>140</v>
      </c>
      <c r="L16">
        <f>D16*G16</f>
        <v>105</v>
      </c>
      <c r="M16">
        <f t="shared" si="5"/>
        <v>35</v>
      </c>
    </row>
    <row r="17" spans="2:13" x14ac:dyDescent="0.2">
      <c r="B17" s="10"/>
      <c r="C17" s="8"/>
      <c r="D17" s="8"/>
      <c r="E17" s="8"/>
      <c r="F17" s="8"/>
      <c r="G17" s="8"/>
      <c r="H17" s="8">
        <f t="shared" si="0"/>
        <v>0</v>
      </c>
      <c r="I17" s="8">
        <f t="shared" si="1"/>
        <v>0</v>
      </c>
      <c r="J17" s="9">
        <f t="shared" si="2"/>
        <v>0</v>
      </c>
      <c r="K17">
        <f t="shared" si="3"/>
        <v>0</v>
      </c>
      <c r="L17">
        <f t="shared" si="4"/>
        <v>0</v>
      </c>
      <c r="M17">
        <f t="shared" si="5"/>
        <v>0</v>
      </c>
    </row>
    <row r="18" spans="2:13" x14ac:dyDescent="0.2">
      <c r="B18" s="11" t="s">
        <v>12</v>
      </c>
      <c r="C18" s="8">
        <v>50</v>
      </c>
      <c r="D18" s="8">
        <v>60</v>
      </c>
      <c r="E18" s="8">
        <v>80</v>
      </c>
      <c r="F18" s="8">
        <v>0.15</v>
      </c>
      <c r="G18" s="8">
        <v>-0.15</v>
      </c>
      <c r="H18" s="8">
        <f t="shared" si="0"/>
        <v>7.5</v>
      </c>
      <c r="I18" s="8">
        <f t="shared" si="1"/>
        <v>9</v>
      </c>
      <c r="J18" s="9">
        <f t="shared" si="2"/>
        <v>12</v>
      </c>
      <c r="K18">
        <f t="shared" si="3"/>
        <v>-7.5</v>
      </c>
      <c r="L18">
        <f t="shared" si="4"/>
        <v>-9</v>
      </c>
      <c r="M18">
        <f t="shared" si="5"/>
        <v>-12</v>
      </c>
    </row>
    <row r="19" spans="2:13" x14ac:dyDescent="0.2">
      <c r="B19" s="11" t="s">
        <v>13</v>
      </c>
      <c r="C19" s="8">
        <v>300</v>
      </c>
      <c r="D19" s="8">
        <v>20</v>
      </c>
      <c r="E19" s="8">
        <v>5</v>
      </c>
      <c r="F19" s="8">
        <v>0.1</v>
      </c>
      <c r="G19" s="8">
        <v>-0.1</v>
      </c>
      <c r="H19" s="8">
        <f t="shared" si="0"/>
        <v>30</v>
      </c>
      <c r="I19" s="8">
        <f t="shared" si="1"/>
        <v>2</v>
      </c>
      <c r="J19" s="9">
        <f t="shared" si="2"/>
        <v>0.5</v>
      </c>
      <c r="K19">
        <f t="shared" si="3"/>
        <v>-30</v>
      </c>
      <c r="L19">
        <f t="shared" si="4"/>
        <v>-2</v>
      </c>
      <c r="M19">
        <f t="shared" si="5"/>
        <v>-0.5</v>
      </c>
    </row>
    <row r="20" spans="2:13" x14ac:dyDescent="0.2">
      <c r="B20" s="11" t="s">
        <v>14</v>
      </c>
      <c r="C20" s="8">
        <v>300</v>
      </c>
      <c r="D20" s="8">
        <v>50</v>
      </c>
      <c r="E20" s="8">
        <v>10</v>
      </c>
      <c r="F20" s="8">
        <v>0.3</v>
      </c>
      <c r="G20" s="8">
        <v>0</v>
      </c>
      <c r="H20" s="8">
        <f t="shared" si="0"/>
        <v>90</v>
      </c>
      <c r="I20" s="8">
        <f t="shared" si="1"/>
        <v>15</v>
      </c>
      <c r="J20" s="9">
        <f t="shared" si="2"/>
        <v>3</v>
      </c>
      <c r="K20">
        <f t="shared" si="3"/>
        <v>0</v>
      </c>
      <c r="L20">
        <f t="shared" si="4"/>
        <v>0</v>
      </c>
      <c r="M20">
        <f t="shared" si="5"/>
        <v>0</v>
      </c>
    </row>
    <row r="21" spans="2:13" x14ac:dyDescent="0.2">
      <c r="B21" s="12"/>
      <c r="C21" s="13">
        <f t="shared" ref="C21:E21" si="6">SUM(C7:C20)</f>
        <v>2142</v>
      </c>
      <c r="D21" s="13">
        <f t="shared" si="6"/>
        <v>890</v>
      </c>
      <c r="E21" s="13">
        <f t="shared" si="6"/>
        <v>301</v>
      </c>
      <c r="F21" s="14"/>
      <c r="G21" s="14"/>
      <c r="H21" s="13">
        <f>SUM(H7:H20)</f>
        <v>464.5</v>
      </c>
      <c r="I21" s="13">
        <f t="shared" ref="I21:J21" si="7">SUM(I7:I20)</f>
        <v>186.9</v>
      </c>
      <c r="J21" s="15">
        <f t="shared" si="7"/>
        <v>57.95</v>
      </c>
      <c r="K21">
        <f>SUM(K7:K20)</f>
        <v>319.5</v>
      </c>
      <c r="L21">
        <f>SUM(L7:L20)</f>
        <v>184.6</v>
      </c>
      <c r="M21">
        <f>SUM(M7:M20)</f>
        <v>42.3</v>
      </c>
    </row>
    <row r="22" spans="2:13" ht="17" thickBot="1" x14ac:dyDescent="0.25">
      <c r="B22" s="16"/>
      <c r="C22" s="111" t="s">
        <v>38</v>
      </c>
      <c r="D22" s="111"/>
      <c r="E22" s="111"/>
      <c r="F22" s="17"/>
      <c r="G22" s="17"/>
      <c r="H22" s="111" t="s">
        <v>37</v>
      </c>
      <c r="I22" s="111"/>
      <c r="J22" s="112"/>
    </row>
    <row r="23" spans="2:13" ht="17" thickTop="1" x14ac:dyDescent="0.2"/>
    <row r="24" spans="2:13" x14ac:dyDescent="0.2">
      <c r="B24" s="2"/>
    </row>
  </sheetData>
  <mergeCells count="4">
    <mergeCell ref="C5:E5"/>
    <mergeCell ref="H5:J5"/>
    <mergeCell ref="H22:J22"/>
    <mergeCell ref="C22:E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125" workbookViewId="0">
      <selection activeCell="A17" sqref="A17"/>
    </sheetView>
  </sheetViews>
  <sheetFormatPr baseColWidth="10" defaultColWidth="0" defaultRowHeight="16" zeroHeight="1" x14ac:dyDescent="0.2"/>
  <cols>
    <col min="1" max="10" width="10.83203125" customWidth="1"/>
    <col min="11" max="11" width="18.5" customWidth="1"/>
    <col min="12" max="16384" width="10.83203125" hidden="1"/>
  </cols>
  <sheetData>
    <row r="1" spans="1:11" x14ac:dyDescent="0.2">
      <c r="A1" s="65"/>
      <c r="B1" s="65"/>
      <c r="C1" s="65"/>
      <c r="D1" s="65"/>
      <c r="E1" s="65"/>
      <c r="F1" s="65"/>
      <c r="G1" s="65"/>
      <c r="H1" s="65"/>
      <c r="I1" s="65"/>
      <c r="J1" s="65"/>
      <c r="K1" s="65"/>
    </row>
    <row r="2" spans="1:11" ht="62" x14ac:dyDescent="0.7">
      <c r="A2" s="70" t="s">
        <v>83</v>
      </c>
      <c r="B2" s="71"/>
      <c r="C2" s="71"/>
      <c r="D2" s="71"/>
      <c r="E2" s="71"/>
      <c r="F2" s="71"/>
      <c r="G2" s="71"/>
      <c r="H2" s="71"/>
      <c r="I2" s="65"/>
      <c r="J2" s="65"/>
      <c r="K2" s="65"/>
    </row>
    <row r="3" spans="1:11" ht="98" customHeight="1" x14ac:dyDescent="0.2">
      <c r="A3" s="113" t="s">
        <v>92</v>
      </c>
      <c r="B3" s="113"/>
      <c r="C3" s="113"/>
      <c r="D3" s="113"/>
      <c r="E3" s="113"/>
      <c r="F3" s="113"/>
      <c r="G3" s="113"/>
      <c r="H3" s="113"/>
      <c r="I3" s="65"/>
      <c r="J3" s="65"/>
      <c r="K3" s="65"/>
    </row>
    <row r="4" spans="1:11" x14ac:dyDescent="0.2">
      <c r="A4" s="65" t="s">
        <v>84</v>
      </c>
      <c r="B4" s="65" t="s">
        <v>85</v>
      </c>
      <c r="C4" s="65"/>
      <c r="D4" s="65"/>
      <c r="E4" s="65"/>
      <c r="F4" s="65"/>
      <c r="G4" s="65"/>
      <c r="H4" s="65"/>
      <c r="I4" s="65"/>
      <c r="J4" s="65"/>
      <c r="K4" s="65"/>
    </row>
    <row r="5" spans="1:11" ht="28" customHeight="1" x14ac:dyDescent="0.2">
      <c r="A5" s="65"/>
      <c r="B5" s="113" t="s">
        <v>93</v>
      </c>
      <c r="C5" s="113"/>
      <c r="D5" s="113"/>
      <c r="E5" s="113"/>
      <c r="F5" s="113"/>
      <c r="G5" s="113"/>
      <c r="H5" s="113"/>
      <c r="I5" s="113"/>
      <c r="J5" s="113"/>
      <c r="K5" s="113"/>
    </row>
    <row r="6" spans="1:11" x14ac:dyDescent="0.2">
      <c r="A6" s="65" t="s">
        <v>86</v>
      </c>
      <c r="B6" s="65" t="s">
        <v>89</v>
      </c>
      <c r="C6" s="65"/>
      <c r="D6" s="65"/>
      <c r="E6" s="65"/>
      <c r="F6" s="65"/>
      <c r="G6" s="65"/>
      <c r="H6" s="65"/>
      <c r="I6" s="65"/>
      <c r="J6" s="65"/>
      <c r="K6" s="65"/>
    </row>
    <row r="7" spans="1:11" ht="28" customHeight="1" x14ac:dyDescent="0.2">
      <c r="A7" s="65"/>
      <c r="B7" s="113" t="s">
        <v>94</v>
      </c>
      <c r="C7" s="113"/>
      <c r="D7" s="113"/>
      <c r="E7" s="113"/>
      <c r="F7" s="113"/>
      <c r="G7" s="113"/>
      <c r="H7" s="113"/>
      <c r="I7" s="113"/>
      <c r="J7" s="113"/>
      <c r="K7" s="113"/>
    </row>
    <row r="8" spans="1:11" x14ac:dyDescent="0.2">
      <c r="A8" s="65" t="s">
        <v>87</v>
      </c>
      <c r="B8" s="65" t="s">
        <v>90</v>
      </c>
      <c r="C8" s="65"/>
      <c r="D8" s="65"/>
      <c r="E8" s="65"/>
      <c r="F8" s="65"/>
      <c r="G8" s="65"/>
      <c r="H8" s="65"/>
      <c r="I8" s="65"/>
      <c r="J8" s="65"/>
      <c r="K8" s="65"/>
    </row>
    <row r="9" spans="1:11" x14ac:dyDescent="0.2">
      <c r="A9" s="65"/>
      <c r="B9" s="65" t="s">
        <v>95</v>
      </c>
      <c r="C9" s="65"/>
      <c r="D9" s="65"/>
      <c r="E9" s="65"/>
      <c r="F9" s="65"/>
      <c r="G9" s="65"/>
      <c r="H9" s="65"/>
      <c r="I9" s="65"/>
      <c r="J9" s="65"/>
      <c r="K9" s="65"/>
    </row>
    <row r="10" spans="1:11" x14ac:dyDescent="0.2">
      <c r="A10" s="65" t="s">
        <v>88</v>
      </c>
      <c r="B10" s="65" t="s">
        <v>91</v>
      </c>
      <c r="C10" s="65"/>
      <c r="D10" s="65"/>
      <c r="E10" s="65"/>
      <c r="F10" s="65"/>
      <c r="G10" s="65"/>
      <c r="H10" s="65"/>
      <c r="I10" s="65"/>
      <c r="J10" s="65"/>
      <c r="K10" s="65"/>
    </row>
    <row r="11" spans="1:11" x14ac:dyDescent="0.2">
      <c r="A11" s="65"/>
      <c r="B11" s="65" t="s">
        <v>96</v>
      </c>
      <c r="C11" s="65"/>
      <c r="D11" s="65"/>
      <c r="E11" s="65"/>
      <c r="F11" s="65"/>
      <c r="G11" s="65"/>
      <c r="H11" s="65"/>
      <c r="I11" s="65"/>
      <c r="J11" s="65"/>
      <c r="K11" s="65"/>
    </row>
    <row r="12" spans="1:11" x14ac:dyDescent="0.2">
      <c r="A12" s="65"/>
      <c r="B12" s="65"/>
      <c r="C12" s="65"/>
      <c r="D12" s="65"/>
      <c r="E12" s="65"/>
      <c r="F12" s="65"/>
      <c r="G12" s="65"/>
      <c r="H12" s="65"/>
      <c r="I12" s="65"/>
      <c r="J12" s="65"/>
      <c r="K12" s="65"/>
    </row>
    <row r="13" spans="1:11" x14ac:dyDescent="0.2">
      <c r="A13" s="65" t="s">
        <v>97</v>
      </c>
      <c r="B13" s="65"/>
      <c r="C13" s="65"/>
      <c r="D13" s="65"/>
      <c r="E13" s="65"/>
      <c r="F13" s="65"/>
      <c r="G13" s="65"/>
      <c r="H13" s="65"/>
      <c r="I13" s="65"/>
      <c r="J13" s="65"/>
      <c r="K13" s="65"/>
    </row>
    <row r="14" spans="1:11" x14ac:dyDescent="0.2">
      <c r="A14" s="65"/>
      <c r="B14" s="65" t="s">
        <v>99</v>
      </c>
      <c r="C14" s="65"/>
      <c r="D14" s="65"/>
      <c r="E14" s="65"/>
      <c r="F14" s="65"/>
      <c r="G14" s="65"/>
      <c r="H14" s="65"/>
      <c r="I14" s="65"/>
      <c r="J14" s="65"/>
      <c r="K14" s="65"/>
    </row>
    <row r="15" spans="1:11" x14ac:dyDescent="0.2">
      <c r="A15" s="65"/>
      <c r="B15" s="65" t="s">
        <v>100</v>
      </c>
      <c r="C15" s="65"/>
      <c r="D15" s="65"/>
      <c r="E15" s="65"/>
      <c r="F15" s="65"/>
      <c r="G15" s="65"/>
      <c r="H15" s="65"/>
      <c r="I15" s="65"/>
      <c r="J15" s="65"/>
      <c r="K15" s="65"/>
    </row>
    <row r="16" spans="1:11" ht="35" customHeight="1" x14ac:dyDescent="0.2">
      <c r="A16" s="65"/>
      <c r="B16" s="113" t="s">
        <v>98</v>
      </c>
      <c r="C16" s="113"/>
      <c r="D16" s="113"/>
      <c r="E16" s="113"/>
      <c r="F16" s="113"/>
      <c r="G16" s="113"/>
      <c r="H16" s="113"/>
      <c r="I16" s="113"/>
      <c r="J16" s="113"/>
      <c r="K16" s="113"/>
    </row>
    <row r="17" s="65" customFormat="1" x14ac:dyDescent="0.2"/>
    <row r="18" s="65" customFormat="1" x14ac:dyDescent="0.2"/>
  </sheetData>
  <sheetProtection password="F932" sheet="1" objects="1" scenarios="1"/>
  <mergeCells count="4">
    <mergeCell ref="A3:H3"/>
    <mergeCell ref="B5:K5"/>
    <mergeCell ref="B7:K7"/>
    <mergeCell ref="B16:K16"/>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workbookViewId="0">
      <selection activeCell="F17" sqref="F17"/>
    </sheetView>
  </sheetViews>
  <sheetFormatPr baseColWidth="10" defaultColWidth="0" defaultRowHeight="16" zeroHeight="1" x14ac:dyDescent="0.2"/>
  <cols>
    <col min="1" max="1" width="17.1640625" bestFit="1" customWidth="1"/>
    <col min="2" max="4" width="11" customWidth="1"/>
    <col min="5" max="5" width="13.83203125" bestFit="1" customWidth="1"/>
    <col min="6" max="7" width="17.83203125" customWidth="1"/>
    <col min="8" max="8" width="12.33203125" bestFit="1" customWidth="1"/>
    <col min="9" max="9" width="14.33203125" bestFit="1" customWidth="1"/>
    <col min="10" max="10" width="11" customWidth="1"/>
    <col min="11" max="11" width="13.83203125" bestFit="1" customWidth="1"/>
    <col min="12" max="14" width="11" customWidth="1"/>
    <col min="15" max="15" width="13.83203125" bestFit="1" customWidth="1"/>
    <col min="16" max="16" width="11" style="65" customWidth="1"/>
    <col min="17" max="16384" width="11" hidden="1"/>
  </cols>
  <sheetData>
    <row r="1" spans="1:15" s="65" customFormat="1" x14ac:dyDescent="0.2"/>
    <row r="2" spans="1:15" s="65" customFormat="1" x14ac:dyDescent="0.2"/>
    <row r="3" spans="1:15" s="65" customFormat="1" x14ac:dyDescent="0.2"/>
    <row r="4" spans="1:15" s="65" customFormat="1" x14ac:dyDescent="0.2">
      <c r="A4" s="116" t="s">
        <v>53</v>
      </c>
      <c r="B4" s="116"/>
      <c r="C4" s="116"/>
    </row>
    <row r="5" spans="1:15" s="65" customFormat="1" x14ac:dyDescent="0.2"/>
    <row r="6" spans="1:15" ht="48" x14ac:dyDescent="0.2">
      <c r="A6" s="33" t="s">
        <v>39</v>
      </c>
      <c r="B6" s="115" t="s">
        <v>38</v>
      </c>
      <c r="C6" s="115"/>
      <c r="D6" s="115"/>
      <c r="E6" s="115"/>
      <c r="F6" s="35" t="s">
        <v>48</v>
      </c>
      <c r="G6" s="36" t="s">
        <v>51</v>
      </c>
      <c r="H6" s="115" t="s">
        <v>49</v>
      </c>
      <c r="I6" s="115"/>
      <c r="J6" s="115"/>
      <c r="K6" s="115"/>
      <c r="L6" s="115" t="s">
        <v>52</v>
      </c>
      <c r="M6" s="115"/>
      <c r="N6" s="115"/>
      <c r="O6" s="115"/>
    </row>
    <row r="7" spans="1:15" x14ac:dyDescent="0.2">
      <c r="A7" s="1"/>
      <c r="B7" s="28" t="s">
        <v>40</v>
      </c>
      <c r="C7" s="29" t="s">
        <v>41</v>
      </c>
      <c r="D7" s="31" t="s">
        <v>42</v>
      </c>
      <c r="E7" s="30" t="s">
        <v>50</v>
      </c>
      <c r="F7" s="1"/>
      <c r="G7" s="25"/>
      <c r="H7" s="28" t="s">
        <v>40</v>
      </c>
      <c r="I7" s="29" t="s">
        <v>41</v>
      </c>
      <c r="J7" s="31" t="s">
        <v>42</v>
      </c>
      <c r="K7" s="30" t="s">
        <v>50</v>
      </c>
      <c r="L7" s="28" t="s">
        <v>40</v>
      </c>
      <c r="M7" s="29" t="s">
        <v>41</v>
      </c>
      <c r="N7" s="31" t="s">
        <v>42</v>
      </c>
      <c r="O7" s="30" t="s">
        <v>50</v>
      </c>
    </row>
    <row r="8" spans="1:15" x14ac:dyDescent="0.2">
      <c r="A8" s="1" t="s">
        <v>2</v>
      </c>
      <c r="B8" s="101">
        <v>0</v>
      </c>
      <c r="C8" s="101">
        <v>0</v>
      </c>
      <c r="D8" s="101">
        <v>0</v>
      </c>
      <c r="E8" s="101">
        <v>0</v>
      </c>
      <c r="F8" s="101">
        <v>0.5</v>
      </c>
      <c r="G8" s="102">
        <v>-0.5</v>
      </c>
      <c r="H8" s="19">
        <f>B8*$F8</f>
        <v>0</v>
      </c>
      <c r="I8" s="19">
        <f>C8*$F8</f>
        <v>0</v>
      </c>
      <c r="J8" s="19">
        <f>D8*$F8</f>
        <v>0</v>
      </c>
      <c r="K8" s="1">
        <f>E8*F8</f>
        <v>0</v>
      </c>
      <c r="L8" s="20">
        <f>G8*B8</f>
        <v>0</v>
      </c>
      <c r="M8" s="20">
        <f>C8*G8</f>
        <v>0</v>
      </c>
      <c r="N8" s="20">
        <f>D8*G8</f>
        <v>0</v>
      </c>
      <c r="O8" s="20">
        <f>E8*G8</f>
        <v>0</v>
      </c>
    </row>
    <row r="9" spans="1:15" x14ac:dyDescent="0.2">
      <c r="A9" s="1" t="s">
        <v>3</v>
      </c>
      <c r="B9" s="101"/>
      <c r="C9" s="101"/>
      <c r="D9" s="101"/>
      <c r="E9" s="101"/>
      <c r="F9" s="101"/>
      <c r="G9" s="102"/>
      <c r="H9" s="19"/>
      <c r="I9" s="19"/>
      <c r="J9" s="19"/>
      <c r="K9" s="1"/>
      <c r="L9" s="20"/>
      <c r="M9" s="20"/>
      <c r="N9" s="20"/>
      <c r="O9" s="20"/>
    </row>
    <row r="10" spans="1:15" x14ac:dyDescent="0.2">
      <c r="A10" s="23" t="s">
        <v>4</v>
      </c>
      <c r="B10" s="101">
        <v>350</v>
      </c>
      <c r="C10" s="101">
        <v>200</v>
      </c>
      <c r="D10" s="101">
        <v>100</v>
      </c>
      <c r="E10" s="101">
        <v>100</v>
      </c>
      <c r="F10" s="101">
        <v>0.5</v>
      </c>
      <c r="G10" s="102">
        <v>0.2</v>
      </c>
      <c r="H10" s="19">
        <f t="shared" ref="H10:H21" si="0">B10*$F10</f>
        <v>175</v>
      </c>
      <c r="I10" s="19">
        <f t="shared" ref="I10:J13" si="1">C10*$F10</f>
        <v>100</v>
      </c>
      <c r="J10" s="19">
        <f t="shared" si="1"/>
        <v>50</v>
      </c>
      <c r="K10" s="1">
        <f t="shared" ref="K10:K21" si="2">E10*F10</f>
        <v>50</v>
      </c>
      <c r="L10" s="20">
        <f t="shared" ref="L10:L21" si="3">G10*B10</f>
        <v>70</v>
      </c>
      <c r="M10" s="20">
        <f t="shared" ref="M10:M21" si="4">C10*G10</f>
        <v>40</v>
      </c>
      <c r="N10" s="20">
        <f t="shared" ref="N10:N21" si="5">D10*G10</f>
        <v>20</v>
      </c>
      <c r="O10" s="20">
        <f t="shared" ref="O10:O21" si="6">E10*G10</f>
        <v>20</v>
      </c>
    </row>
    <row r="11" spans="1:15" x14ac:dyDescent="0.2">
      <c r="A11" s="23" t="s">
        <v>5</v>
      </c>
      <c r="B11" s="101">
        <v>20</v>
      </c>
      <c r="C11" s="101">
        <v>20</v>
      </c>
      <c r="D11" s="101">
        <v>10</v>
      </c>
      <c r="E11" s="101">
        <v>0</v>
      </c>
      <c r="F11" s="101">
        <v>0.5</v>
      </c>
      <c r="G11" s="102">
        <v>0.2</v>
      </c>
      <c r="H11" s="19">
        <f t="shared" si="0"/>
        <v>10</v>
      </c>
      <c r="I11" s="19">
        <f t="shared" si="1"/>
        <v>10</v>
      </c>
      <c r="J11" s="19">
        <f t="shared" si="1"/>
        <v>5</v>
      </c>
      <c r="K11" s="1">
        <f t="shared" si="2"/>
        <v>0</v>
      </c>
      <c r="L11" s="20">
        <f t="shared" si="3"/>
        <v>4</v>
      </c>
      <c r="M11" s="20">
        <f t="shared" si="4"/>
        <v>4</v>
      </c>
      <c r="N11" s="20">
        <f t="shared" si="5"/>
        <v>2</v>
      </c>
      <c r="O11" s="20">
        <f t="shared" si="6"/>
        <v>0</v>
      </c>
    </row>
    <row r="12" spans="1:15" x14ac:dyDescent="0.2">
      <c r="A12" s="23" t="s">
        <v>6</v>
      </c>
      <c r="B12" s="101">
        <v>20</v>
      </c>
      <c r="C12" s="101">
        <v>20</v>
      </c>
      <c r="D12" s="101">
        <v>20</v>
      </c>
      <c r="E12" s="101">
        <v>0</v>
      </c>
      <c r="F12" s="101">
        <v>0.3</v>
      </c>
      <c r="G12" s="102">
        <v>0.2</v>
      </c>
      <c r="H12" s="19">
        <f t="shared" si="0"/>
        <v>6</v>
      </c>
      <c r="I12" s="19">
        <f t="shared" si="1"/>
        <v>6</v>
      </c>
      <c r="J12" s="19">
        <f t="shared" si="1"/>
        <v>6</v>
      </c>
      <c r="K12" s="1">
        <f t="shared" si="2"/>
        <v>0</v>
      </c>
      <c r="L12" s="20">
        <f t="shared" si="3"/>
        <v>4</v>
      </c>
      <c r="M12" s="20">
        <f t="shared" si="4"/>
        <v>4</v>
      </c>
      <c r="N12" s="20">
        <f t="shared" si="5"/>
        <v>4</v>
      </c>
      <c r="O12" s="20">
        <f t="shared" si="6"/>
        <v>0</v>
      </c>
    </row>
    <row r="13" spans="1:15" x14ac:dyDescent="0.2">
      <c r="A13" s="23" t="s">
        <v>7</v>
      </c>
      <c r="B13" s="101">
        <v>10</v>
      </c>
      <c r="C13" s="101">
        <v>20</v>
      </c>
      <c r="D13" s="101">
        <v>20</v>
      </c>
      <c r="E13" s="101">
        <v>0</v>
      </c>
      <c r="F13" s="101">
        <v>0.3</v>
      </c>
      <c r="G13" s="102">
        <v>0.2</v>
      </c>
      <c r="H13" s="19">
        <f t="shared" si="0"/>
        <v>3</v>
      </c>
      <c r="I13" s="19">
        <f t="shared" si="1"/>
        <v>6</v>
      </c>
      <c r="J13" s="19">
        <f t="shared" si="1"/>
        <v>6</v>
      </c>
      <c r="K13" s="1">
        <f t="shared" si="2"/>
        <v>0</v>
      </c>
      <c r="L13" s="20">
        <f t="shared" si="3"/>
        <v>2</v>
      </c>
      <c r="M13" s="20">
        <f t="shared" si="4"/>
        <v>4</v>
      </c>
      <c r="N13" s="20">
        <f t="shared" si="5"/>
        <v>4</v>
      </c>
      <c r="O13" s="20">
        <f t="shared" si="6"/>
        <v>0</v>
      </c>
    </row>
    <row r="14" spans="1:15" x14ac:dyDescent="0.2">
      <c r="A14" s="22" t="s">
        <v>8</v>
      </c>
      <c r="B14" s="101"/>
      <c r="C14" s="101"/>
      <c r="D14" s="101"/>
      <c r="E14" s="101"/>
      <c r="F14" s="101"/>
      <c r="G14" s="102"/>
      <c r="H14" s="19"/>
      <c r="I14" s="19"/>
      <c r="J14" s="19"/>
      <c r="K14" s="1"/>
      <c r="L14" s="20"/>
      <c r="M14" s="20"/>
      <c r="N14" s="20"/>
      <c r="O14" s="20"/>
    </row>
    <row r="15" spans="1:15" x14ac:dyDescent="0.2">
      <c r="A15" s="23" t="s">
        <v>9</v>
      </c>
      <c r="B15" s="101">
        <v>350</v>
      </c>
      <c r="C15" s="101">
        <v>140</v>
      </c>
      <c r="D15" s="101">
        <v>100</v>
      </c>
      <c r="E15" s="101">
        <v>50</v>
      </c>
      <c r="F15" s="101">
        <v>0.5</v>
      </c>
      <c r="G15" s="102">
        <v>0.2</v>
      </c>
      <c r="H15" s="19">
        <f t="shared" si="0"/>
        <v>175</v>
      </c>
      <c r="I15" s="19">
        <f>C15*$F15</f>
        <v>70</v>
      </c>
      <c r="J15" s="19">
        <f>D15*$F15</f>
        <v>50</v>
      </c>
      <c r="K15" s="1">
        <f t="shared" si="2"/>
        <v>25</v>
      </c>
      <c r="L15" s="20">
        <f t="shared" si="3"/>
        <v>70</v>
      </c>
      <c r="M15" s="20">
        <f t="shared" si="4"/>
        <v>28</v>
      </c>
      <c r="N15" s="20">
        <f t="shared" si="5"/>
        <v>20</v>
      </c>
      <c r="O15" s="20">
        <f t="shared" si="6"/>
        <v>10</v>
      </c>
    </row>
    <row r="16" spans="1:15" x14ac:dyDescent="0.2">
      <c r="A16" s="22" t="s">
        <v>10</v>
      </c>
      <c r="B16" s="101"/>
      <c r="C16" s="101"/>
      <c r="D16" s="101"/>
      <c r="E16" s="101"/>
      <c r="F16" s="101"/>
      <c r="G16" s="102"/>
      <c r="H16" s="19"/>
      <c r="I16" s="19"/>
      <c r="J16" s="19"/>
      <c r="K16" s="1"/>
      <c r="L16" s="20"/>
      <c r="M16" s="20"/>
      <c r="N16" s="20"/>
      <c r="O16" s="20"/>
    </row>
    <row r="17" spans="1:15" x14ac:dyDescent="0.2">
      <c r="A17" s="23" t="s">
        <v>9</v>
      </c>
      <c r="B17" s="101">
        <v>300</v>
      </c>
      <c r="C17" s="101">
        <v>100</v>
      </c>
      <c r="D17" s="101">
        <v>100</v>
      </c>
      <c r="E17" s="101">
        <v>50</v>
      </c>
      <c r="F17" s="101">
        <v>0.1</v>
      </c>
      <c r="G17" s="102">
        <v>0.35</v>
      </c>
      <c r="H17" s="19">
        <f t="shared" si="0"/>
        <v>30</v>
      </c>
      <c r="I17" s="19">
        <f>C17*$F17</f>
        <v>10</v>
      </c>
      <c r="J17" s="19">
        <f>D17*$F17</f>
        <v>10</v>
      </c>
      <c r="K17" s="1">
        <f t="shared" si="2"/>
        <v>5</v>
      </c>
      <c r="L17" s="20">
        <f t="shared" si="3"/>
        <v>105</v>
      </c>
      <c r="M17" s="20">
        <f t="shared" si="4"/>
        <v>35</v>
      </c>
      <c r="N17" s="20">
        <f t="shared" si="5"/>
        <v>35</v>
      </c>
      <c r="O17" s="20">
        <f t="shared" si="6"/>
        <v>17.5</v>
      </c>
    </row>
    <row r="18" spans="1:15" x14ac:dyDescent="0.2">
      <c r="A18" s="23"/>
      <c r="B18" s="101"/>
      <c r="C18" s="101"/>
      <c r="D18" s="101"/>
      <c r="E18" s="101"/>
      <c r="F18" s="101"/>
      <c r="G18" s="102"/>
      <c r="H18" s="19"/>
      <c r="I18" s="19"/>
      <c r="J18" s="19"/>
      <c r="K18" s="1"/>
      <c r="L18" s="20"/>
      <c r="M18" s="20"/>
      <c r="N18" s="20"/>
      <c r="O18" s="20"/>
    </row>
    <row r="19" spans="1:15" x14ac:dyDescent="0.2">
      <c r="A19" s="22" t="s">
        <v>12</v>
      </c>
      <c r="B19" s="101">
        <v>50</v>
      </c>
      <c r="C19" s="101">
        <v>25</v>
      </c>
      <c r="D19" s="101">
        <v>0</v>
      </c>
      <c r="E19" s="101">
        <v>0</v>
      </c>
      <c r="F19" s="101">
        <v>0.25</v>
      </c>
      <c r="G19" s="102">
        <v>-0.15</v>
      </c>
      <c r="H19" s="19">
        <f t="shared" si="0"/>
        <v>12.5</v>
      </c>
      <c r="I19" s="19">
        <f t="shared" ref="I19:J21" si="7">C19*$F19</f>
        <v>6.25</v>
      </c>
      <c r="J19" s="19">
        <f t="shared" si="7"/>
        <v>0</v>
      </c>
      <c r="K19" s="1">
        <f t="shared" si="2"/>
        <v>0</v>
      </c>
      <c r="L19" s="20">
        <f t="shared" si="3"/>
        <v>-7.5</v>
      </c>
      <c r="M19" s="20">
        <f t="shared" si="4"/>
        <v>-3.75</v>
      </c>
      <c r="N19" s="20">
        <f t="shared" si="5"/>
        <v>0</v>
      </c>
      <c r="O19" s="20">
        <f t="shared" si="6"/>
        <v>0</v>
      </c>
    </row>
    <row r="20" spans="1:15" x14ac:dyDescent="0.2">
      <c r="A20" s="22" t="s">
        <v>13</v>
      </c>
      <c r="B20" s="101">
        <v>50</v>
      </c>
      <c r="C20" s="101">
        <v>25</v>
      </c>
      <c r="D20" s="101">
        <v>25</v>
      </c>
      <c r="E20" s="101">
        <v>0</v>
      </c>
      <c r="F20" s="101">
        <v>0.1</v>
      </c>
      <c r="G20" s="102">
        <v>-0.1</v>
      </c>
      <c r="H20" s="19">
        <f t="shared" si="0"/>
        <v>5</v>
      </c>
      <c r="I20" s="19">
        <f t="shared" si="7"/>
        <v>2.5</v>
      </c>
      <c r="J20" s="19">
        <f t="shared" si="7"/>
        <v>2.5</v>
      </c>
      <c r="K20" s="1">
        <f t="shared" si="2"/>
        <v>0</v>
      </c>
      <c r="L20" s="20">
        <f t="shared" si="3"/>
        <v>-5</v>
      </c>
      <c r="M20" s="20">
        <f t="shared" si="4"/>
        <v>-2.5</v>
      </c>
      <c r="N20" s="20">
        <f t="shared" si="5"/>
        <v>-2.5</v>
      </c>
      <c r="O20" s="20">
        <f t="shared" si="6"/>
        <v>0</v>
      </c>
    </row>
    <row r="21" spans="1:15" x14ac:dyDescent="0.2">
      <c r="A21" s="22" t="s">
        <v>14</v>
      </c>
      <c r="B21" s="101">
        <v>100</v>
      </c>
      <c r="C21" s="101">
        <v>50</v>
      </c>
      <c r="D21" s="101">
        <v>25</v>
      </c>
      <c r="E21" s="101">
        <v>0</v>
      </c>
      <c r="F21" s="101">
        <v>0.3</v>
      </c>
      <c r="G21" s="102">
        <v>0</v>
      </c>
      <c r="H21" s="19">
        <f t="shared" si="0"/>
        <v>30</v>
      </c>
      <c r="I21" s="19">
        <f t="shared" si="7"/>
        <v>15</v>
      </c>
      <c r="J21" s="19">
        <f t="shared" si="7"/>
        <v>7.5</v>
      </c>
      <c r="K21" s="1">
        <f t="shared" si="2"/>
        <v>0</v>
      </c>
      <c r="L21" s="20">
        <f t="shared" si="3"/>
        <v>0</v>
      </c>
      <c r="M21" s="20">
        <f t="shared" si="4"/>
        <v>0</v>
      </c>
      <c r="N21" s="20">
        <f t="shared" si="5"/>
        <v>0</v>
      </c>
      <c r="O21" s="20">
        <f t="shared" si="6"/>
        <v>0</v>
      </c>
    </row>
    <row r="22" spans="1:15" x14ac:dyDescent="0.2">
      <c r="A22" s="22"/>
      <c r="B22" s="101">
        <f t="shared" ref="B22:E22" si="8">SUM(B8+B10+B11+B12+B13+B15+B17+B19+B20+B21)</f>
        <v>1250</v>
      </c>
      <c r="C22" s="101">
        <f t="shared" si="8"/>
        <v>600</v>
      </c>
      <c r="D22" s="101">
        <f t="shared" si="8"/>
        <v>400</v>
      </c>
      <c r="E22" s="101">
        <f t="shared" si="8"/>
        <v>200</v>
      </c>
      <c r="F22" s="101"/>
      <c r="G22" s="102"/>
      <c r="H22" s="19">
        <f t="shared" ref="H22:K22" si="9">SUM(H8+H10+H11+H12+H13+H15+H17+H19+H20+H21)</f>
        <v>446.5</v>
      </c>
      <c r="I22" s="19">
        <f t="shared" si="9"/>
        <v>225.75</v>
      </c>
      <c r="J22" s="19">
        <f t="shared" si="9"/>
        <v>137</v>
      </c>
      <c r="K22" s="19">
        <f t="shared" si="9"/>
        <v>80</v>
      </c>
      <c r="L22" s="20">
        <f>SUM(L8+L10+L11+L12+L13+L15+L17+L19+L20+L21)</f>
        <v>242.5</v>
      </c>
      <c r="M22" s="20">
        <f t="shared" ref="M22:O22" si="10">SUM(M8+M10+M11+M12+M13+M15+M17+M19+M20+M21)</f>
        <v>108.75</v>
      </c>
      <c r="N22" s="20">
        <f t="shared" si="10"/>
        <v>82.5</v>
      </c>
      <c r="O22" s="20">
        <f t="shared" si="10"/>
        <v>47.5</v>
      </c>
    </row>
    <row r="23" spans="1:15" x14ac:dyDescent="0.2">
      <c r="A23" s="1"/>
      <c r="B23" s="117" t="s">
        <v>38</v>
      </c>
      <c r="C23" s="117"/>
      <c r="D23" s="117"/>
      <c r="E23" s="19"/>
      <c r="F23" s="1"/>
      <c r="G23" s="27"/>
      <c r="H23" s="115" t="s">
        <v>62</v>
      </c>
      <c r="I23" s="115"/>
      <c r="J23" s="115"/>
      <c r="K23" s="115"/>
      <c r="L23" s="115" t="s">
        <v>61</v>
      </c>
      <c r="M23" s="115"/>
      <c r="N23" s="115"/>
      <c r="O23" s="115"/>
    </row>
    <row r="24" spans="1:15" s="65" customFormat="1" x14ac:dyDescent="0.2"/>
    <row r="25" spans="1:15" x14ac:dyDescent="0.2">
      <c r="A25" s="116" t="s">
        <v>43</v>
      </c>
      <c r="B25" s="116"/>
      <c r="C25" s="116"/>
      <c r="D25" s="65"/>
      <c r="E25" s="65"/>
      <c r="F25" s="65"/>
      <c r="G25" s="65"/>
      <c r="H25" s="65"/>
      <c r="I25" s="65"/>
      <c r="J25" s="65"/>
      <c r="K25" s="65"/>
      <c r="L25" s="65"/>
      <c r="M25" s="65"/>
      <c r="N25" s="65"/>
      <c r="O25" s="65"/>
    </row>
    <row r="26" spans="1:15" s="65" customFormat="1" x14ac:dyDescent="0.2"/>
    <row r="27" spans="1:15" ht="48" x14ac:dyDescent="0.2">
      <c r="A27" s="33" t="s">
        <v>1</v>
      </c>
      <c r="B27" s="115" t="s">
        <v>38</v>
      </c>
      <c r="C27" s="115"/>
      <c r="D27" s="115"/>
      <c r="E27" s="115"/>
      <c r="F27" s="35" t="s">
        <v>48</v>
      </c>
      <c r="G27" s="36" t="s">
        <v>51</v>
      </c>
      <c r="H27" s="115" t="s">
        <v>49</v>
      </c>
      <c r="I27" s="115"/>
      <c r="J27" s="115"/>
      <c r="K27" s="115"/>
      <c r="L27" s="115" t="s">
        <v>52</v>
      </c>
      <c r="M27" s="115"/>
      <c r="N27" s="115"/>
      <c r="O27" s="115"/>
    </row>
    <row r="28" spans="1:15" x14ac:dyDescent="0.2">
      <c r="A28" s="19"/>
      <c r="B28" s="28" t="s">
        <v>40</v>
      </c>
      <c r="C28" s="29" t="s">
        <v>41</v>
      </c>
      <c r="D28" s="31" t="s">
        <v>42</v>
      </c>
      <c r="E28" s="30" t="s">
        <v>50</v>
      </c>
      <c r="F28" s="19"/>
      <c r="G28" s="25"/>
      <c r="H28" s="28" t="s">
        <v>40</v>
      </c>
      <c r="I28" s="29" t="s">
        <v>41</v>
      </c>
      <c r="J28" s="31" t="s">
        <v>42</v>
      </c>
      <c r="K28" s="30" t="s">
        <v>50</v>
      </c>
      <c r="L28" s="28" t="s">
        <v>40</v>
      </c>
      <c r="M28" s="29" t="s">
        <v>41</v>
      </c>
      <c r="N28" s="31" t="s">
        <v>42</v>
      </c>
      <c r="O28" s="30" t="s">
        <v>50</v>
      </c>
    </row>
    <row r="29" spans="1:15" x14ac:dyDescent="0.2">
      <c r="A29" s="19" t="s">
        <v>2</v>
      </c>
      <c r="B29" s="101">
        <v>2</v>
      </c>
      <c r="C29" s="101">
        <v>2</v>
      </c>
      <c r="D29" s="101">
        <v>2</v>
      </c>
      <c r="E29" s="101">
        <v>1</v>
      </c>
      <c r="F29" s="101">
        <v>0.5</v>
      </c>
      <c r="G29" s="102">
        <v>-0.5</v>
      </c>
      <c r="H29" s="19">
        <f>B29*$F29</f>
        <v>1</v>
      </c>
      <c r="I29" s="19">
        <f>C29*$F29</f>
        <v>1</v>
      </c>
      <c r="J29" s="19">
        <f>D29*$F29</f>
        <v>1</v>
      </c>
      <c r="K29" s="1">
        <f>E29*F29</f>
        <v>0.5</v>
      </c>
      <c r="L29" s="20">
        <f>G29*B29</f>
        <v>-1</v>
      </c>
      <c r="M29" s="20">
        <f>C29*G29</f>
        <v>-1</v>
      </c>
      <c r="N29" s="20">
        <f>D29*G29</f>
        <v>-1</v>
      </c>
      <c r="O29" s="20">
        <f>E29*G29</f>
        <v>-0.5</v>
      </c>
    </row>
    <row r="30" spans="1:15" x14ac:dyDescent="0.2">
      <c r="A30" s="19" t="s">
        <v>3</v>
      </c>
      <c r="B30" s="101"/>
      <c r="C30" s="101"/>
      <c r="D30" s="101"/>
      <c r="E30" s="101"/>
      <c r="F30" s="101"/>
      <c r="G30" s="102"/>
      <c r="H30" s="19">
        <f t="shared" ref="H30:H42" si="11">B30*$F30</f>
        <v>0</v>
      </c>
      <c r="I30" s="19">
        <f t="shared" ref="I30:I42" si="12">C30*$F30</f>
        <v>0</v>
      </c>
      <c r="J30" s="19">
        <f t="shared" ref="J30:J42" si="13">D30*$F30</f>
        <v>0</v>
      </c>
      <c r="K30" s="1">
        <f t="shared" ref="K30:K42" si="14">E30*F30</f>
        <v>0</v>
      </c>
      <c r="L30" s="20"/>
      <c r="M30" s="20"/>
      <c r="N30" s="20"/>
      <c r="O30" s="20"/>
    </row>
    <row r="31" spans="1:15" x14ac:dyDescent="0.2">
      <c r="A31" s="19" t="s">
        <v>4</v>
      </c>
      <c r="B31" s="101">
        <v>200</v>
      </c>
      <c r="C31" s="101">
        <v>100</v>
      </c>
      <c r="D31" s="101">
        <v>65</v>
      </c>
      <c r="E31" s="101">
        <v>50</v>
      </c>
      <c r="F31" s="101">
        <v>0.5</v>
      </c>
      <c r="G31" s="102">
        <v>0.2</v>
      </c>
      <c r="H31" s="19">
        <f t="shared" si="11"/>
        <v>100</v>
      </c>
      <c r="I31" s="19">
        <f t="shared" si="12"/>
        <v>50</v>
      </c>
      <c r="J31" s="19">
        <f t="shared" si="13"/>
        <v>32.5</v>
      </c>
      <c r="K31" s="1">
        <f t="shared" si="14"/>
        <v>25</v>
      </c>
      <c r="L31" s="20">
        <f t="shared" ref="L31:L34" si="15">G31*B31</f>
        <v>40</v>
      </c>
      <c r="M31" s="20">
        <f t="shared" ref="M31:M34" si="16">C31*G31</f>
        <v>20</v>
      </c>
      <c r="N31" s="20">
        <f t="shared" ref="N31:N34" si="17">D31*G31</f>
        <v>13</v>
      </c>
      <c r="O31" s="20">
        <f t="shared" ref="O31:O34" si="18">E31*G31</f>
        <v>10</v>
      </c>
    </row>
    <row r="32" spans="1:15" x14ac:dyDescent="0.2">
      <c r="A32" s="19" t="s">
        <v>5</v>
      </c>
      <c r="B32" s="101">
        <v>20</v>
      </c>
      <c r="C32" s="101">
        <v>10</v>
      </c>
      <c r="D32" s="101">
        <v>5</v>
      </c>
      <c r="E32" s="101">
        <v>5</v>
      </c>
      <c r="F32" s="101">
        <v>0.5</v>
      </c>
      <c r="G32" s="102">
        <v>0.2</v>
      </c>
      <c r="H32" s="19">
        <f t="shared" si="11"/>
        <v>10</v>
      </c>
      <c r="I32" s="19">
        <f t="shared" si="12"/>
        <v>5</v>
      </c>
      <c r="J32" s="19">
        <f t="shared" si="13"/>
        <v>2.5</v>
      </c>
      <c r="K32" s="1">
        <f t="shared" si="14"/>
        <v>2.5</v>
      </c>
      <c r="L32" s="20">
        <f t="shared" si="15"/>
        <v>4</v>
      </c>
      <c r="M32" s="20">
        <f t="shared" si="16"/>
        <v>2</v>
      </c>
      <c r="N32" s="20">
        <f t="shared" si="17"/>
        <v>1</v>
      </c>
      <c r="O32" s="20">
        <f t="shared" si="18"/>
        <v>1</v>
      </c>
    </row>
    <row r="33" spans="1:15" x14ac:dyDescent="0.2">
      <c r="A33" s="19" t="s">
        <v>6</v>
      </c>
      <c r="B33" s="101">
        <v>10</v>
      </c>
      <c r="C33" s="101">
        <v>6</v>
      </c>
      <c r="D33" s="101">
        <v>5</v>
      </c>
      <c r="E33" s="101">
        <v>2</v>
      </c>
      <c r="F33" s="101">
        <v>0.3</v>
      </c>
      <c r="G33" s="102">
        <v>0.2</v>
      </c>
      <c r="H33" s="19">
        <f t="shared" si="11"/>
        <v>3</v>
      </c>
      <c r="I33" s="19">
        <f t="shared" si="12"/>
        <v>1.7999999999999998</v>
      </c>
      <c r="J33" s="19">
        <f t="shared" si="13"/>
        <v>1.5</v>
      </c>
      <c r="K33" s="1">
        <f t="shared" si="14"/>
        <v>0.6</v>
      </c>
      <c r="L33" s="20">
        <f t="shared" si="15"/>
        <v>2</v>
      </c>
      <c r="M33" s="20">
        <f t="shared" si="16"/>
        <v>1.2000000000000002</v>
      </c>
      <c r="N33" s="20">
        <f t="shared" si="17"/>
        <v>1</v>
      </c>
      <c r="O33" s="20">
        <f t="shared" si="18"/>
        <v>0.4</v>
      </c>
    </row>
    <row r="34" spans="1:15" x14ac:dyDescent="0.2">
      <c r="A34" s="19" t="s">
        <v>7</v>
      </c>
      <c r="B34" s="101">
        <v>10</v>
      </c>
      <c r="C34" s="101">
        <v>4</v>
      </c>
      <c r="D34" s="101">
        <v>3</v>
      </c>
      <c r="E34" s="101">
        <v>2</v>
      </c>
      <c r="F34" s="101">
        <v>0.3</v>
      </c>
      <c r="G34" s="102">
        <v>0.2</v>
      </c>
      <c r="H34" s="19">
        <f t="shared" si="11"/>
        <v>3</v>
      </c>
      <c r="I34" s="19">
        <f t="shared" si="12"/>
        <v>1.2</v>
      </c>
      <c r="J34" s="19">
        <f t="shared" si="13"/>
        <v>0.89999999999999991</v>
      </c>
      <c r="K34" s="1">
        <f t="shared" si="14"/>
        <v>0.6</v>
      </c>
      <c r="L34" s="20">
        <f t="shared" si="15"/>
        <v>2</v>
      </c>
      <c r="M34" s="20">
        <f t="shared" si="16"/>
        <v>0.8</v>
      </c>
      <c r="N34" s="20">
        <f t="shared" si="17"/>
        <v>0.60000000000000009</v>
      </c>
      <c r="O34" s="20">
        <f t="shared" si="18"/>
        <v>0.4</v>
      </c>
    </row>
    <row r="35" spans="1:15" x14ac:dyDescent="0.2">
      <c r="A35" s="19" t="s">
        <v>8</v>
      </c>
      <c r="B35" s="101"/>
      <c r="C35" s="101"/>
      <c r="D35" s="101"/>
      <c r="E35" s="101"/>
      <c r="F35" s="101"/>
      <c r="G35" s="102"/>
      <c r="H35" s="19">
        <f t="shared" si="11"/>
        <v>0</v>
      </c>
      <c r="I35" s="19">
        <f t="shared" si="12"/>
        <v>0</v>
      </c>
      <c r="J35" s="19">
        <f t="shared" si="13"/>
        <v>0</v>
      </c>
      <c r="K35" s="1">
        <f t="shared" si="14"/>
        <v>0</v>
      </c>
      <c r="L35" s="20"/>
      <c r="M35" s="20"/>
      <c r="N35" s="20"/>
      <c r="O35" s="20"/>
    </row>
    <row r="36" spans="1:15" x14ac:dyDescent="0.2">
      <c r="A36" s="19" t="s">
        <v>9</v>
      </c>
      <c r="B36" s="101">
        <v>150</v>
      </c>
      <c r="C36" s="101">
        <v>100</v>
      </c>
      <c r="D36" s="101">
        <v>50</v>
      </c>
      <c r="E36" s="101">
        <v>0</v>
      </c>
      <c r="F36" s="101">
        <v>0.5</v>
      </c>
      <c r="G36" s="102">
        <v>0.2</v>
      </c>
      <c r="H36" s="19">
        <f t="shared" si="11"/>
        <v>75</v>
      </c>
      <c r="I36" s="19">
        <f t="shared" si="12"/>
        <v>50</v>
      </c>
      <c r="J36" s="19">
        <f t="shared" si="13"/>
        <v>25</v>
      </c>
      <c r="K36" s="1">
        <f t="shared" si="14"/>
        <v>0</v>
      </c>
      <c r="L36" s="20">
        <f t="shared" ref="L36" si="19">G36*B36</f>
        <v>30</v>
      </c>
      <c r="M36" s="20">
        <f t="shared" ref="M36" si="20">C36*G36</f>
        <v>20</v>
      </c>
      <c r="N36" s="20">
        <f t="shared" ref="N36" si="21">D36*G36</f>
        <v>10</v>
      </c>
      <c r="O36" s="20">
        <f t="shared" ref="O36" si="22">E36*G36</f>
        <v>0</v>
      </c>
    </row>
    <row r="37" spans="1:15" x14ac:dyDescent="0.2">
      <c r="A37" s="19" t="s">
        <v>10</v>
      </c>
      <c r="B37" s="101"/>
      <c r="C37" s="101"/>
      <c r="D37" s="101"/>
      <c r="E37" s="101"/>
      <c r="F37" s="101"/>
      <c r="G37" s="102"/>
      <c r="H37" s="19">
        <f t="shared" si="11"/>
        <v>0</v>
      </c>
      <c r="I37" s="19">
        <f t="shared" si="12"/>
        <v>0</v>
      </c>
      <c r="J37" s="19">
        <f t="shared" si="13"/>
        <v>0</v>
      </c>
      <c r="K37" s="1">
        <f t="shared" si="14"/>
        <v>0</v>
      </c>
      <c r="L37" s="20"/>
      <c r="M37" s="20"/>
      <c r="N37" s="20"/>
      <c r="O37" s="20"/>
    </row>
    <row r="38" spans="1:15" x14ac:dyDescent="0.2">
      <c r="A38" s="23" t="s">
        <v>9</v>
      </c>
      <c r="B38" s="101">
        <v>200</v>
      </c>
      <c r="C38" s="101">
        <v>100</v>
      </c>
      <c r="D38" s="101">
        <v>100</v>
      </c>
      <c r="E38" s="101">
        <v>50</v>
      </c>
      <c r="F38" s="101">
        <v>0.1</v>
      </c>
      <c r="G38" s="102">
        <v>0.35</v>
      </c>
      <c r="H38" s="19">
        <f t="shared" si="11"/>
        <v>20</v>
      </c>
      <c r="I38" s="19">
        <f t="shared" si="12"/>
        <v>10</v>
      </c>
      <c r="J38" s="19">
        <f t="shared" si="13"/>
        <v>10</v>
      </c>
      <c r="K38" s="1">
        <f t="shared" si="14"/>
        <v>5</v>
      </c>
      <c r="L38" s="20">
        <f t="shared" ref="L38" si="23">G38*B38</f>
        <v>70</v>
      </c>
      <c r="M38" s="20">
        <f t="shared" ref="M38" si="24">C38*G38</f>
        <v>35</v>
      </c>
      <c r="N38" s="20">
        <f t="shared" ref="N38" si="25">D38*G38</f>
        <v>35</v>
      </c>
      <c r="O38" s="20">
        <f t="shared" ref="O38" si="26">E38*G38</f>
        <v>17.5</v>
      </c>
    </row>
    <row r="39" spans="1:15" x14ac:dyDescent="0.2">
      <c r="A39" s="19"/>
      <c r="B39" s="101"/>
      <c r="C39" s="101"/>
      <c r="D39" s="101"/>
      <c r="E39" s="101"/>
      <c r="F39" s="101"/>
      <c r="G39" s="102"/>
      <c r="H39" s="19">
        <f t="shared" si="11"/>
        <v>0</v>
      </c>
      <c r="I39" s="19">
        <f t="shared" si="12"/>
        <v>0</v>
      </c>
      <c r="J39" s="19">
        <f t="shared" si="13"/>
        <v>0</v>
      </c>
      <c r="K39" s="1">
        <f t="shared" si="14"/>
        <v>0</v>
      </c>
      <c r="L39" s="20"/>
      <c r="M39" s="20"/>
      <c r="N39" s="20"/>
      <c r="O39" s="20"/>
    </row>
    <row r="40" spans="1:15" x14ac:dyDescent="0.2">
      <c r="A40" s="19" t="s">
        <v>12</v>
      </c>
      <c r="B40" s="101">
        <v>60</v>
      </c>
      <c r="C40" s="101">
        <v>40</v>
      </c>
      <c r="D40" s="101">
        <v>50</v>
      </c>
      <c r="E40" s="101">
        <v>0</v>
      </c>
      <c r="F40" s="101">
        <v>0.25</v>
      </c>
      <c r="G40" s="102">
        <v>-0.15</v>
      </c>
      <c r="H40" s="19">
        <f t="shared" si="11"/>
        <v>15</v>
      </c>
      <c r="I40" s="19">
        <f t="shared" si="12"/>
        <v>10</v>
      </c>
      <c r="J40" s="19">
        <f t="shared" si="13"/>
        <v>12.5</v>
      </c>
      <c r="K40" s="1">
        <f t="shared" si="14"/>
        <v>0</v>
      </c>
      <c r="L40" s="20">
        <f t="shared" ref="L40:L42" si="27">G40*B40</f>
        <v>-9</v>
      </c>
      <c r="M40" s="20">
        <f t="shared" ref="M40:M42" si="28">C40*G40</f>
        <v>-6</v>
      </c>
      <c r="N40" s="20">
        <f t="shared" ref="N40:N42" si="29">D40*G40</f>
        <v>-7.5</v>
      </c>
      <c r="O40" s="20">
        <f t="shared" ref="O40:O42" si="30">E40*G40</f>
        <v>0</v>
      </c>
    </row>
    <row r="41" spans="1:15" x14ac:dyDescent="0.2">
      <c r="A41" s="19" t="s">
        <v>13</v>
      </c>
      <c r="B41" s="101">
        <v>40</v>
      </c>
      <c r="C41" s="101">
        <v>10</v>
      </c>
      <c r="D41" s="101">
        <v>10</v>
      </c>
      <c r="E41" s="101">
        <v>5</v>
      </c>
      <c r="F41" s="101">
        <v>0.1</v>
      </c>
      <c r="G41" s="102">
        <v>-0.1</v>
      </c>
      <c r="H41" s="19">
        <f t="shared" si="11"/>
        <v>4</v>
      </c>
      <c r="I41" s="19">
        <f t="shared" si="12"/>
        <v>1</v>
      </c>
      <c r="J41" s="19">
        <f t="shared" si="13"/>
        <v>1</v>
      </c>
      <c r="K41" s="1">
        <f t="shared" si="14"/>
        <v>0.5</v>
      </c>
      <c r="L41" s="20">
        <f t="shared" si="27"/>
        <v>-4</v>
      </c>
      <c r="M41" s="20">
        <f t="shared" si="28"/>
        <v>-1</v>
      </c>
      <c r="N41" s="20">
        <f t="shared" si="29"/>
        <v>-1</v>
      </c>
      <c r="O41" s="20">
        <f t="shared" si="30"/>
        <v>-0.5</v>
      </c>
    </row>
    <row r="42" spans="1:15" x14ac:dyDescent="0.2">
      <c r="A42" s="19" t="s">
        <v>14</v>
      </c>
      <c r="B42" s="101">
        <v>60</v>
      </c>
      <c r="C42" s="101">
        <v>20</v>
      </c>
      <c r="D42" s="101">
        <v>10</v>
      </c>
      <c r="E42" s="101">
        <v>10</v>
      </c>
      <c r="F42" s="101">
        <v>0.3</v>
      </c>
      <c r="G42" s="102">
        <v>0</v>
      </c>
      <c r="H42" s="19">
        <f t="shared" si="11"/>
        <v>18</v>
      </c>
      <c r="I42" s="19">
        <f t="shared" si="12"/>
        <v>6</v>
      </c>
      <c r="J42" s="19">
        <f t="shared" si="13"/>
        <v>3</v>
      </c>
      <c r="K42" s="1">
        <f t="shared" si="14"/>
        <v>3</v>
      </c>
      <c r="L42" s="20">
        <f t="shared" si="27"/>
        <v>0</v>
      </c>
      <c r="M42" s="20">
        <f t="shared" si="28"/>
        <v>0</v>
      </c>
      <c r="N42" s="20">
        <f t="shared" si="29"/>
        <v>0</v>
      </c>
      <c r="O42" s="20">
        <f t="shared" si="30"/>
        <v>0</v>
      </c>
    </row>
    <row r="43" spans="1:15" x14ac:dyDescent="0.2">
      <c r="A43" s="19"/>
      <c r="B43" s="19">
        <f t="shared" ref="B43:E43" si="31">SUM(B29:B42)</f>
        <v>752</v>
      </c>
      <c r="C43" s="19">
        <f t="shared" si="31"/>
        <v>392</v>
      </c>
      <c r="D43" s="19">
        <f t="shared" si="31"/>
        <v>300</v>
      </c>
      <c r="E43" s="19">
        <f t="shared" si="31"/>
        <v>125</v>
      </c>
      <c r="F43" s="19"/>
      <c r="G43" s="26"/>
      <c r="H43" s="19">
        <f>SUM(H29:H42)</f>
        <v>249</v>
      </c>
      <c r="I43" s="19">
        <f t="shared" ref="I43:K43" si="32">SUM(I29:I42)</f>
        <v>136</v>
      </c>
      <c r="J43" s="19">
        <f t="shared" si="32"/>
        <v>89.9</v>
      </c>
      <c r="K43" s="19">
        <f t="shared" si="32"/>
        <v>37.700000000000003</v>
      </c>
      <c r="L43" s="20">
        <f>SUM(L29+L31+L32+L33+L34+L36+L38+L40+L41+L42)</f>
        <v>134</v>
      </c>
      <c r="M43" s="20">
        <f t="shared" ref="M43" si="33">SUM(M29+M31+M32+M33+M34+M36+M38+M40+M41+M42)</f>
        <v>71</v>
      </c>
      <c r="N43" s="20">
        <f t="shared" ref="N43" si="34">SUM(N29+N31+N32+N33+N34+N36+N38+N40+N41+N42)</f>
        <v>51.1</v>
      </c>
      <c r="O43" s="20">
        <f t="shared" ref="O43" si="35">SUM(O29+O31+O32+O33+O34+O36+O38+O40+O41+O42)</f>
        <v>28.3</v>
      </c>
    </row>
    <row r="44" spans="1:15" x14ac:dyDescent="0.2">
      <c r="A44" s="19"/>
      <c r="B44" s="117" t="s">
        <v>38</v>
      </c>
      <c r="C44" s="117"/>
      <c r="D44" s="117"/>
      <c r="E44" s="19"/>
      <c r="F44" s="19"/>
      <c r="G44" s="27"/>
      <c r="H44" s="117" t="s">
        <v>37</v>
      </c>
      <c r="I44" s="117"/>
      <c r="J44" s="117"/>
      <c r="K44" s="117"/>
      <c r="L44" s="114" t="s">
        <v>37</v>
      </c>
      <c r="M44" s="114"/>
      <c r="N44" s="114"/>
      <c r="O44" s="114"/>
    </row>
    <row r="45" spans="1:15" s="65" customFormat="1" x14ac:dyDescent="0.2"/>
    <row r="46" spans="1:15" x14ac:dyDescent="0.2">
      <c r="A46" s="116" t="s">
        <v>44</v>
      </c>
      <c r="B46" s="116"/>
      <c r="C46" s="116"/>
      <c r="D46" s="65"/>
      <c r="E46" s="65"/>
      <c r="F46" s="65"/>
      <c r="G46" s="65"/>
      <c r="H46" s="65"/>
      <c r="I46" s="65"/>
      <c r="J46" s="65"/>
      <c r="K46" s="65"/>
      <c r="L46" s="65"/>
      <c r="M46" s="65"/>
      <c r="N46" s="65"/>
      <c r="O46" s="65"/>
    </row>
    <row r="47" spans="1:15" s="65" customFormat="1" x14ac:dyDescent="0.2"/>
    <row r="48" spans="1:15" ht="48" x14ac:dyDescent="0.2">
      <c r="A48" s="33" t="s">
        <v>1</v>
      </c>
      <c r="B48" s="115" t="s">
        <v>15</v>
      </c>
      <c r="C48" s="115"/>
      <c r="D48" s="115"/>
      <c r="E48" s="33"/>
      <c r="F48" s="35" t="s">
        <v>48</v>
      </c>
      <c r="G48" s="36" t="s">
        <v>51</v>
      </c>
      <c r="H48" s="115" t="s">
        <v>49</v>
      </c>
      <c r="I48" s="115"/>
      <c r="J48" s="115"/>
      <c r="K48" s="115"/>
      <c r="L48" s="115" t="s">
        <v>52</v>
      </c>
      <c r="M48" s="115"/>
      <c r="N48" s="115"/>
      <c r="O48" s="115"/>
    </row>
    <row r="49" spans="1:15" x14ac:dyDescent="0.2">
      <c r="A49" s="19"/>
      <c r="B49" s="28" t="s">
        <v>40</v>
      </c>
      <c r="C49" s="29" t="s">
        <v>41</v>
      </c>
      <c r="D49" s="31" t="s">
        <v>42</v>
      </c>
      <c r="E49" s="30" t="s">
        <v>50</v>
      </c>
      <c r="F49" s="19"/>
      <c r="G49" s="25"/>
      <c r="H49" s="28" t="s">
        <v>40</v>
      </c>
      <c r="I49" s="29" t="s">
        <v>41</v>
      </c>
      <c r="J49" s="31" t="s">
        <v>42</v>
      </c>
      <c r="K49" s="30" t="s">
        <v>50</v>
      </c>
      <c r="L49" s="28" t="s">
        <v>40</v>
      </c>
      <c r="M49" s="29" t="s">
        <v>41</v>
      </c>
      <c r="N49" s="31" t="s">
        <v>42</v>
      </c>
      <c r="O49" s="30" t="s">
        <v>50</v>
      </c>
    </row>
    <row r="50" spans="1:15" x14ac:dyDescent="0.2">
      <c r="A50" s="19" t="s">
        <v>2</v>
      </c>
      <c r="B50" s="101">
        <v>0</v>
      </c>
      <c r="C50" s="101">
        <v>0</v>
      </c>
      <c r="D50" s="101">
        <v>0</v>
      </c>
      <c r="E50" s="101">
        <v>0</v>
      </c>
      <c r="F50" s="101">
        <v>0.5</v>
      </c>
      <c r="G50" s="102">
        <v>-0.5</v>
      </c>
      <c r="H50" s="19">
        <f>B50*$F50</f>
        <v>0</v>
      </c>
      <c r="I50" s="19">
        <f>C50*$F50</f>
        <v>0</v>
      </c>
      <c r="J50" s="19">
        <f>D50*$F50</f>
        <v>0</v>
      </c>
      <c r="K50" s="19">
        <f>E50*F50</f>
        <v>0</v>
      </c>
      <c r="L50" s="20">
        <f>G50*B50</f>
        <v>0</v>
      </c>
      <c r="M50" s="20">
        <f>C50*G50</f>
        <v>0</v>
      </c>
      <c r="N50" s="20">
        <f>D50*G50</f>
        <v>0</v>
      </c>
      <c r="O50" s="20">
        <f>E50*G50</f>
        <v>0</v>
      </c>
    </row>
    <row r="51" spans="1:15" x14ac:dyDescent="0.2">
      <c r="A51" s="19" t="s">
        <v>3</v>
      </c>
      <c r="B51" s="101"/>
      <c r="C51" s="101"/>
      <c r="D51" s="101"/>
      <c r="E51" s="101"/>
      <c r="F51" s="101"/>
      <c r="G51" s="102"/>
      <c r="H51" s="19">
        <f t="shared" ref="H51:H63" si="36">B51*$F51</f>
        <v>0</v>
      </c>
      <c r="I51" s="19">
        <f t="shared" ref="I51:I63" si="37">C51*$F51</f>
        <v>0</v>
      </c>
      <c r="J51" s="19">
        <f t="shared" ref="J51:J63" si="38">D51*$F51</f>
        <v>0</v>
      </c>
      <c r="K51" s="19">
        <f t="shared" ref="K51:K63" si="39">E51*F51</f>
        <v>0</v>
      </c>
      <c r="L51" s="20"/>
      <c r="M51" s="20"/>
      <c r="N51" s="20"/>
      <c r="O51" s="20"/>
    </row>
    <row r="52" spans="1:15" x14ac:dyDescent="0.2">
      <c r="A52" s="19" t="s">
        <v>4</v>
      </c>
      <c r="B52" s="101">
        <v>20</v>
      </c>
      <c r="C52" s="101">
        <v>10</v>
      </c>
      <c r="D52" s="101">
        <v>10</v>
      </c>
      <c r="E52" s="101">
        <v>40</v>
      </c>
      <c r="F52" s="101">
        <v>0.5</v>
      </c>
      <c r="G52" s="102">
        <v>0.2</v>
      </c>
      <c r="H52" s="19">
        <f t="shared" si="36"/>
        <v>10</v>
      </c>
      <c r="I52" s="19">
        <f t="shared" si="37"/>
        <v>5</v>
      </c>
      <c r="J52" s="19">
        <f t="shared" si="38"/>
        <v>5</v>
      </c>
      <c r="K52" s="19">
        <f t="shared" si="39"/>
        <v>20</v>
      </c>
      <c r="L52" s="20">
        <f t="shared" ref="L52:L55" si="40">G52*B52</f>
        <v>4</v>
      </c>
      <c r="M52" s="20">
        <f t="shared" ref="M52:M55" si="41">C52*G52</f>
        <v>2</v>
      </c>
      <c r="N52" s="20">
        <f t="shared" ref="N52:N55" si="42">D52*G52</f>
        <v>2</v>
      </c>
      <c r="O52" s="20">
        <f t="shared" ref="O52:O55" si="43">E52*G52</f>
        <v>8</v>
      </c>
    </row>
    <row r="53" spans="1:15" x14ac:dyDescent="0.2">
      <c r="A53" s="19" t="s">
        <v>5</v>
      </c>
      <c r="B53" s="101">
        <v>10</v>
      </c>
      <c r="C53" s="101">
        <v>5</v>
      </c>
      <c r="D53" s="101">
        <v>5</v>
      </c>
      <c r="E53" s="101">
        <v>0</v>
      </c>
      <c r="F53" s="101">
        <v>0.5</v>
      </c>
      <c r="G53" s="102">
        <v>0.2</v>
      </c>
      <c r="H53" s="19">
        <f t="shared" si="36"/>
        <v>5</v>
      </c>
      <c r="I53" s="19">
        <f t="shared" si="37"/>
        <v>2.5</v>
      </c>
      <c r="J53" s="19">
        <f t="shared" si="38"/>
        <v>2.5</v>
      </c>
      <c r="K53" s="19">
        <f t="shared" si="39"/>
        <v>0</v>
      </c>
      <c r="L53" s="20">
        <f t="shared" si="40"/>
        <v>2</v>
      </c>
      <c r="M53" s="20">
        <f t="shared" si="41"/>
        <v>1</v>
      </c>
      <c r="N53" s="20">
        <f t="shared" si="42"/>
        <v>1</v>
      </c>
      <c r="O53" s="20">
        <f t="shared" si="43"/>
        <v>0</v>
      </c>
    </row>
    <row r="54" spans="1:15" x14ac:dyDescent="0.2">
      <c r="A54" s="19" t="s">
        <v>6</v>
      </c>
      <c r="B54" s="101">
        <v>5</v>
      </c>
      <c r="C54" s="101">
        <v>4</v>
      </c>
      <c r="D54" s="101">
        <v>0</v>
      </c>
      <c r="E54" s="101">
        <v>0</v>
      </c>
      <c r="F54" s="101">
        <v>0.3</v>
      </c>
      <c r="G54" s="102">
        <v>0.2</v>
      </c>
      <c r="H54" s="19">
        <f t="shared" si="36"/>
        <v>1.5</v>
      </c>
      <c r="I54" s="19">
        <f t="shared" si="37"/>
        <v>1.2</v>
      </c>
      <c r="J54" s="19">
        <f t="shared" si="38"/>
        <v>0</v>
      </c>
      <c r="K54" s="19">
        <f t="shared" si="39"/>
        <v>0</v>
      </c>
      <c r="L54" s="20">
        <f t="shared" si="40"/>
        <v>1</v>
      </c>
      <c r="M54" s="20">
        <f t="shared" si="41"/>
        <v>0.8</v>
      </c>
      <c r="N54" s="20">
        <f t="shared" si="42"/>
        <v>0</v>
      </c>
      <c r="O54" s="20">
        <f t="shared" si="43"/>
        <v>0</v>
      </c>
    </row>
    <row r="55" spans="1:15" x14ac:dyDescent="0.2">
      <c r="A55" s="19" t="s">
        <v>7</v>
      </c>
      <c r="B55" s="101">
        <v>10</v>
      </c>
      <c r="C55" s="101">
        <v>8</v>
      </c>
      <c r="D55" s="101">
        <v>0</v>
      </c>
      <c r="E55" s="101">
        <v>0</v>
      </c>
      <c r="F55" s="101">
        <v>0.3</v>
      </c>
      <c r="G55" s="102">
        <v>0.2</v>
      </c>
      <c r="H55" s="19">
        <f t="shared" si="36"/>
        <v>3</v>
      </c>
      <c r="I55" s="19">
        <f t="shared" si="37"/>
        <v>2.4</v>
      </c>
      <c r="J55" s="19">
        <f t="shared" si="38"/>
        <v>0</v>
      </c>
      <c r="K55" s="19">
        <f t="shared" si="39"/>
        <v>0</v>
      </c>
      <c r="L55" s="20">
        <f t="shared" si="40"/>
        <v>2</v>
      </c>
      <c r="M55" s="20">
        <f t="shared" si="41"/>
        <v>1.6</v>
      </c>
      <c r="N55" s="20">
        <f t="shared" si="42"/>
        <v>0</v>
      </c>
      <c r="O55" s="20">
        <f t="shared" si="43"/>
        <v>0</v>
      </c>
    </row>
    <row r="56" spans="1:15" x14ac:dyDescent="0.2">
      <c r="A56" s="19" t="s">
        <v>8</v>
      </c>
      <c r="B56" s="101"/>
      <c r="C56" s="101"/>
      <c r="D56" s="101"/>
      <c r="E56" s="101"/>
      <c r="F56" s="101"/>
      <c r="G56" s="102"/>
      <c r="H56" s="19">
        <f t="shared" si="36"/>
        <v>0</v>
      </c>
      <c r="I56" s="19">
        <f t="shared" si="37"/>
        <v>0</v>
      </c>
      <c r="J56" s="19">
        <f t="shared" si="38"/>
        <v>0</v>
      </c>
      <c r="K56" s="19">
        <f t="shared" si="39"/>
        <v>0</v>
      </c>
      <c r="L56" s="20"/>
      <c r="M56" s="20"/>
      <c r="N56" s="20"/>
      <c r="O56" s="20"/>
    </row>
    <row r="57" spans="1:15" x14ac:dyDescent="0.2">
      <c r="A57" s="19" t="s">
        <v>9</v>
      </c>
      <c r="B57" s="101">
        <v>100</v>
      </c>
      <c r="C57" s="101">
        <v>50</v>
      </c>
      <c r="D57" s="101">
        <v>0</v>
      </c>
      <c r="E57" s="101">
        <v>10</v>
      </c>
      <c r="F57" s="101">
        <v>0.5</v>
      </c>
      <c r="G57" s="102">
        <v>0.2</v>
      </c>
      <c r="H57" s="19">
        <f t="shared" si="36"/>
        <v>50</v>
      </c>
      <c r="I57" s="19">
        <f t="shared" si="37"/>
        <v>25</v>
      </c>
      <c r="J57" s="19">
        <f t="shared" si="38"/>
        <v>0</v>
      </c>
      <c r="K57" s="19">
        <f t="shared" si="39"/>
        <v>5</v>
      </c>
      <c r="L57" s="20">
        <f t="shared" ref="L57" si="44">G57*B57</f>
        <v>20</v>
      </c>
      <c r="M57" s="20">
        <f t="shared" ref="M57" si="45">C57*G57</f>
        <v>10</v>
      </c>
      <c r="N57" s="20">
        <f t="shared" ref="N57" si="46">D57*G57</f>
        <v>0</v>
      </c>
      <c r="O57" s="20">
        <f t="shared" ref="O57" si="47">E57*G57</f>
        <v>2</v>
      </c>
    </row>
    <row r="58" spans="1:15" x14ac:dyDescent="0.2">
      <c r="A58" s="19" t="s">
        <v>10</v>
      </c>
      <c r="B58" s="101"/>
      <c r="C58" s="101"/>
      <c r="D58" s="101"/>
      <c r="E58" s="101"/>
      <c r="F58" s="101"/>
      <c r="G58" s="102"/>
      <c r="H58" s="19">
        <f t="shared" si="36"/>
        <v>0</v>
      </c>
      <c r="I58" s="19">
        <f t="shared" si="37"/>
        <v>0</v>
      </c>
      <c r="J58" s="19">
        <f t="shared" si="38"/>
        <v>0</v>
      </c>
      <c r="K58" s="19">
        <f t="shared" si="39"/>
        <v>0</v>
      </c>
      <c r="L58" s="20"/>
      <c r="M58" s="20"/>
      <c r="N58" s="20"/>
      <c r="O58" s="20"/>
    </row>
    <row r="59" spans="1:15" x14ac:dyDescent="0.2">
      <c r="A59" s="19" t="s">
        <v>11</v>
      </c>
      <c r="B59" s="101">
        <v>150</v>
      </c>
      <c r="C59" s="101">
        <v>75</v>
      </c>
      <c r="D59" s="101">
        <v>50</v>
      </c>
      <c r="E59" s="101">
        <v>50</v>
      </c>
      <c r="F59" s="101">
        <v>0.1</v>
      </c>
      <c r="G59" s="102">
        <v>0.35</v>
      </c>
      <c r="H59" s="19">
        <f t="shared" si="36"/>
        <v>15</v>
      </c>
      <c r="I59" s="19">
        <f t="shared" si="37"/>
        <v>7.5</v>
      </c>
      <c r="J59" s="19">
        <f t="shared" si="38"/>
        <v>5</v>
      </c>
      <c r="K59" s="19">
        <f t="shared" si="39"/>
        <v>5</v>
      </c>
      <c r="L59" s="20">
        <f t="shared" ref="L59" si="48">G59*B59</f>
        <v>52.5</v>
      </c>
      <c r="M59" s="20">
        <f t="shared" ref="M59" si="49">C59*G59</f>
        <v>26.25</v>
      </c>
      <c r="N59" s="20">
        <f t="shared" ref="N59" si="50">D59*G59</f>
        <v>17.5</v>
      </c>
      <c r="O59" s="20">
        <f t="shared" ref="O59" si="51">E59*G59</f>
        <v>17.5</v>
      </c>
    </row>
    <row r="60" spans="1:15" x14ac:dyDescent="0.2">
      <c r="A60" s="19"/>
      <c r="B60" s="101"/>
      <c r="C60" s="101"/>
      <c r="D60" s="101"/>
      <c r="E60" s="101"/>
      <c r="F60" s="101"/>
      <c r="G60" s="102"/>
      <c r="H60" s="19">
        <f t="shared" si="36"/>
        <v>0</v>
      </c>
      <c r="I60" s="19">
        <f t="shared" si="37"/>
        <v>0</v>
      </c>
      <c r="J60" s="19">
        <f t="shared" si="38"/>
        <v>0</v>
      </c>
      <c r="K60" s="19">
        <f t="shared" si="39"/>
        <v>0</v>
      </c>
      <c r="L60" s="20"/>
      <c r="M60" s="20"/>
      <c r="N60" s="20"/>
      <c r="O60" s="20"/>
    </row>
    <row r="61" spans="1:15" x14ac:dyDescent="0.2">
      <c r="A61" s="19" t="s">
        <v>12</v>
      </c>
      <c r="B61" s="101">
        <v>100</v>
      </c>
      <c r="C61" s="101">
        <v>80</v>
      </c>
      <c r="D61" s="101">
        <v>70</v>
      </c>
      <c r="E61" s="101">
        <v>0</v>
      </c>
      <c r="F61" s="101">
        <v>0.25</v>
      </c>
      <c r="G61" s="102">
        <v>-0.15</v>
      </c>
      <c r="H61" s="19">
        <f t="shared" si="36"/>
        <v>25</v>
      </c>
      <c r="I61" s="19">
        <f t="shared" si="37"/>
        <v>20</v>
      </c>
      <c r="J61" s="19">
        <f t="shared" si="38"/>
        <v>17.5</v>
      </c>
      <c r="K61" s="19">
        <f t="shared" si="39"/>
        <v>0</v>
      </c>
      <c r="L61" s="20">
        <f t="shared" ref="L61:L63" si="52">G61*B61</f>
        <v>-15</v>
      </c>
      <c r="M61" s="20">
        <f t="shared" ref="M61:M63" si="53">C61*G61</f>
        <v>-12</v>
      </c>
      <c r="N61" s="20">
        <f t="shared" ref="N61:N63" si="54">D61*G61</f>
        <v>-10.5</v>
      </c>
      <c r="O61" s="20">
        <f t="shared" ref="O61:O63" si="55">E61*G61</f>
        <v>0</v>
      </c>
    </row>
    <row r="62" spans="1:15" x14ac:dyDescent="0.2">
      <c r="A62" s="19" t="s">
        <v>13</v>
      </c>
      <c r="B62" s="101">
        <v>5</v>
      </c>
      <c r="C62" s="101">
        <v>5</v>
      </c>
      <c r="D62" s="101">
        <v>5</v>
      </c>
      <c r="E62" s="101">
        <v>0</v>
      </c>
      <c r="F62" s="101">
        <v>0.1</v>
      </c>
      <c r="G62" s="102">
        <v>-0.1</v>
      </c>
      <c r="H62" s="19">
        <f t="shared" si="36"/>
        <v>0.5</v>
      </c>
      <c r="I62" s="19">
        <f t="shared" si="37"/>
        <v>0.5</v>
      </c>
      <c r="J62" s="19">
        <f t="shared" si="38"/>
        <v>0.5</v>
      </c>
      <c r="K62" s="19">
        <f t="shared" si="39"/>
        <v>0</v>
      </c>
      <c r="L62" s="20">
        <f t="shared" si="52"/>
        <v>-0.5</v>
      </c>
      <c r="M62" s="20">
        <f t="shared" si="53"/>
        <v>-0.5</v>
      </c>
      <c r="N62" s="20">
        <f t="shared" si="54"/>
        <v>-0.5</v>
      </c>
      <c r="O62" s="20">
        <f t="shared" si="55"/>
        <v>0</v>
      </c>
    </row>
    <row r="63" spans="1:15" x14ac:dyDescent="0.2">
      <c r="A63" s="19" t="s">
        <v>14</v>
      </c>
      <c r="B63" s="101">
        <v>10</v>
      </c>
      <c r="C63" s="101">
        <v>10</v>
      </c>
      <c r="D63" s="101">
        <v>10</v>
      </c>
      <c r="E63" s="101">
        <v>0</v>
      </c>
      <c r="F63" s="101">
        <v>0.3</v>
      </c>
      <c r="G63" s="102">
        <v>0</v>
      </c>
      <c r="H63" s="19">
        <f t="shared" si="36"/>
        <v>3</v>
      </c>
      <c r="I63" s="19">
        <f t="shared" si="37"/>
        <v>3</v>
      </c>
      <c r="J63" s="19">
        <f t="shared" si="38"/>
        <v>3</v>
      </c>
      <c r="K63" s="19">
        <f t="shared" si="39"/>
        <v>0</v>
      </c>
      <c r="L63" s="20">
        <f t="shared" si="52"/>
        <v>0</v>
      </c>
      <c r="M63" s="20">
        <f t="shared" si="53"/>
        <v>0</v>
      </c>
      <c r="N63" s="20">
        <f t="shared" si="54"/>
        <v>0</v>
      </c>
      <c r="O63" s="20">
        <f t="shared" si="55"/>
        <v>0</v>
      </c>
    </row>
    <row r="64" spans="1:15" x14ac:dyDescent="0.2">
      <c r="A64" s="19"/>
      <c r="B64" s="19">
        <f t="shared" ref="B64:E64" si="56">SUM(B50:B63)</f>
        <v>410</v>
      </c>
      <c r="C64" s="19">
        <f t="shared" si="56"/>
        <v>247</v>
      </c>
      <c r="D64" s="19">
        <f t="shared" si="56"/>
        <v>150</v>
      </c>
      <c r="E64" s="19">
        <f t="shared" si="56"/>
        <v>100</v>
      </c>
      <c r="F64" s="19"/>
      <c r="G64" s="26"/>
      <c r="H64" s="19">
        <f>SUM(H50:H63)</f>
        <v>113</v>
      </c>
      <c r="I64" s="19">
        <f t="shared" ref="I64:K64" si="57">SUM(I50:I63)</f>
        <v>67.099999999999994</v>
      </c>
      <c r="J64" s="19">
        <f t="shared" si="57"/>
        <v>33.5</v>
      </c>
      <c r="K64" s="19">
        <f t="shared" si="57"/>
        <v>30</v>
      </c>
      <c r="L64" s="20">
        <f>SUM(L50+L52+L53+L54+L55+L57+L59+L61+L62+L63)</f>
        <v>66</v>
      </c>
      <c r="M64" s="20">
        <f t="shared" ref="M64" si="58">SUM(M50+M52+M53+M54+M55+M57+M59+M61+M62+M63)</f>
        <v>29.15</v>
      </c>
      <c r="N64" s="20">
        <f t="shared" ref="N64" si="59">SUM(N50+N52+N53+N54+N55+N57+N59+N61+N62+N63)</f>
        <v>9.5</v>
      </c>
      <c r="O64" s="20">
        <f t="shared" ref="O64" si="60">SUM(O50+O52+O53+O54+O55+O57+O59+O61+O62+O63)</f>
        <v>27.5</v>
      </c>
    </row>
    <row r="65" spans="1:15" x14ac:dyDescent="0.2">
      <c r="A65" s="19"/>
      <c r="B65" s="117" t="s">
        <v>38</v>
      </c>
      <c r="C65" s="117"/>
      <c r="D65" s="117"/>
      <c r="E65" s="19"/>
      <c r="F65" s="19"/>
      <c r="G65" s="27"/>
      <c r="H65" s="117" t="s">
        <v>37</v>
      </c>
      <c r="I65" s="117"/>
      <c r="J65" s="117"/>
      <c r="K65" s="117"/>
      <c r="L65" s="114" t="s">
        <v>37</v>
      </c>
      <c r="M65" s="114"/>
      <c r="N65" s="114"/>
      <c r="O65" s="114"/>
    </row>
    <row r="66" spans="1:15" s="65" customFormat="1" x14ac:dyDescent="0.2"/>
  </sheetData>
  <sheetProtection password="F932" sheet="1" scenarios="1" selectLockedCells="1"/>
  <mergeCells count="21">
    <mergeCell ref="A4:C4"/>
    <mergeCell ref="H44:K44"/>
    <mergeCell ref="H65:K65"/>
    <mergeCell ref="H48:K48"/>
    <mergeCell ref="B65:D65"/>
    <mergeCell ref="B44:D44"/>
    <mergeCell ref="A25:C25"/>
    <mergeCell ref="A46:C46"/>
    <mergeCell ref="B48:D48"/>
    <mergeCell ref="H23:K23"/>
    <mergeCell ref="H6:K6"/>
    <mergeCell ref="H27:K27"/>
    <mergeCell ref="B27:E27"/>
    <mergeCell ref="B6:E6"/>
    <mergeCell ref="B23:D23"/>
    <mergeCell ref="L65:O65"/>
    <mergeCell ref="L6:O6"/>
    <mergeCell ref="L23:O23"/>
    <mergeCell ref="L27:O27"/>
    <mergeCell ref="L44:O44"/>
    <mergeCell ref="L48:O48"/>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selection activeCell="B5" sqref="B5"/>
    </sheetView>
  </sheetViews>
  <sheetFormatPr baseColWidth="10" defaultColWidth="0" defaultRowHeight="16" zeroHeight="1" x14ac:dyDescent="0.2"/>
  <cols>
    <col min="1" max="1" width="11" style="65" customWidth="1"/>
    <col min="2" max="2" width="37.6640625" bestFit="1" customWidth="1"/>
    <col min="3" max="3" width="17.1640625" style="45" customWidth="1"/>
    <col min="4" max="4" width="17.1640625" style="45" bestFit="1" customWidth="1"/>
    <col min="5" max="5" width="8.83203125" style="45" bestFit="1" customWidth="1"/>
    <col min="6" max="6" width="16.33203125" style="45" bestFit="1" customWidth="1"/>
    <col min="7" max="7" width="8.6640625" bestFit="1" customWidth="1"/>
    <col min="8" max="8" width="7.83203125" bestFit="1" customWidth="1"/>
    <col min="9" max="9" width="8" bestFit="1" customWidth="1"/>
    <col min="10" max="10" width="14" bestFit="1" customWidth="1"/>
    <col min="11" max="11" width="8.6640625" bestFit="1" customWidth="1"/>
    <col min="12" max="12" width="7.83203125" bestFit="1" customWidth="1"/>
    <col min="13" max="13" width="8" bestFit="1" customWidth="1"/>
    <col min="14" max="14" width="14" bestFit="1" customWidth="1"/>
    <col min="15" max="15" width="8.5" style="65" bestFit="1" customWidth="1"/>
    <col min="16" max="16" width="6.1640625" style="65" hidden="1" customWidth="1"/>
    <col min="17" max="17" width="7.83203125" style="65" hidden="1" customWidth="1"/>
    <col min="18" max="18" width="13.83203125" style="65" hidden="1" customWidth="1"/>
    <col min="19" max="16384" width="11" style="65" hidden="1"/>
  </cols>
  <sheetData>
    <row r="1" spans="2:14" x14ac:dyDescent="0.2">
      <c r="B1" s="65"/>
      <c r="C1" s="66"/>
      <c r="D1" s="66"/>
      <c r="E1" s="66"/>
      <c r="F1" s="66"/>
      <c r="G1" s="65"/>
      <c r="H1" s="65"/>
      <c r="I1" s="65"/>
      <c r="J1" s="65"/>
      <c r="K1" s="65"/>
      <c r="L1" s="65"/>
      <c r="M1" s="65"/>
      <c r="N1" s="65"/>
    </row>
    <row r="2" spans="2:14" ht="17" thickBot="1" x14ac:dyDescent="0.25">
      <c r="B2" s="67" t="s">
        <v>55</v>
      </c>
      <c r="C2" s="66"/>
      <c r="D2" s="66"/>
      <c r="E2" s="66"/>
      <c r="F2" s="66"/>
      <c r="G2" s="65"/>
      <c r="H2" s="65"/>
      <c r="I2" s="65"/>
      <c r="J2" s="65"/>
      <c r="K2" s="65"/>
      <c r="L2" s="65"/>
      <c r="M2" s="65"/>
      <c r="N2" s="65"/>
    </row>
    <row r="3" spans="2:14" ht="17" thickTop="1" x14ac:dyDescent="0.2">
      <c r="B3" s="18" t="s">
        <v>32</v>
      </c>
      <c r="C3" s="46" t="s">
        <v>31</v>
      </c>
      <c r="D3" s="118" t="s">
        <v>33</v>
      </c>
      <c r="E3" s="118"/>
      <c r="F3" s="119"/>
      <c r="G3" s="65"/>
      <c r="H3" s="65"/>
      <c r="I3" s="65"/>
      <c r="J3" s="65"/>
      <c r="K3" s="65"/>
      <c r="L3" s="65"/>
      <c r="M3" s="65"/>
      <c r="N3" s="65"/>
    </row>
    <row r="4" spans="2:14" x14ac:dyDescent="0.2">
      <c r="B4" s="72"/>
      <c r="C4" s="73"/>
      <c r="D4" s="73" t="s">
        <v>54</v>
      </c>
      <c r="E4" s="73" t="s">
        <v>21</v>
      </c>
      <c r="F4" s="74" t="s">
        <v>57</v>
      </c>
      <c r="G4" s="65"/>
      <c r="H4" s="65"/>
      <c r="I4" s="65"/>
      <c r="J4" s="65"/>
      <c r="K4" s="65"/>
      <c r="L4" s="65"/>
      <c r="M4" s="65"/>
      <c r="N4" s="65"/>
    </row>
    <row r="5" spans="2:14" ht="30" x14ac:dyDescent="0.2">
      <c r="B5" s="103" t="s">
        <v>22</v>
      </c>
      <c r="C5" s="104" t="s">
        <v>25</v>
      </c>
      <c r="D5" s="104">
        <v>200</v>
      </c>
      <c r="E5" s="104">
        <v>200</v>
      </c>
      <c r="F5" s="105">
        <v>200</v>
      </c>
      <c r="G5" s="65"/>
      <c r="H5" s="65"/>
      <c r="I5" s="65"/>
      <c r="J5" s="65"/>
      <c r="K5" s="65"/>
      <c r="L5" s="65"/>
      <c r="M5" s="65"/>
      <c r="N5" s="65"/>
    </row>
    <row r="6" spans="2:14" ht="30" x14ac:dyDescent="0.2">
      <c r="B6" s="103" t="s">
        <v>23</v>
      </c>
      <c r="C6" s="104" t="s">
        <v>25</v>
      </c>
      <c r="D6" s="104">
        <v>400</v>
      </c>
      <c r="E6" s="104">
        <v>200</v>
      </c>
      <c r="F6" s="105">
        <v>0</v>
      </c>
      <c r="G6" s="65"/>
      <c r="H6" s="65"/>
      <c r="I6" s="65"/>
      <c r="J6" s="65"/>
      <c r="K6" s="65"/>
      <c r="L6" s="65"/>
      <c r="M6" s="65"/>
      <c r="N6" s="65"/>
    </row>
    <row r="7" spans="2:14" x14ac:dyDescent="0.2">
      <c r="B7" s="103" t="s">
        <v>26</v>
      </c>
      <c r="C7" s="104" t="s">
        <v>13</v>
      </c>
      <c r="D7" s="104">
        <v>150</v>
      </c>
      <c r="E7" s="104">
        <v>150</v>
      </c>
      <c r="F7" s="105">
        <v>0</v>
      </c>
      <c r="G7" s="65"/>
      <c r="H7" s="65"/>
      <c r="I7" s="65"/>
      <c r="J7" s="65"/>
      <c r="K7" s="65"/>
      <c r="L7" s="65"/>
      <c r="M7" s="65"/>
      <c r="N7" s="65"/>
    </row>
    <row r="8" spans="2:14" x14ac:dyDescent="0.2">
      <c r="B8" s="103" t="s">
        <v>27</v>
      </c>
      <c r="C8" s="104" t="s">
        <v>24</v>
      </c>
      <c r="D8" s="104">
        <v>5</v>
      </c>
      <c r="E8" s="104">
        <v>5</v>
      </c>
      <c r="F8" s="105">
        <v>5</v>
      </c>
      <c r="G8" s="65"/>
      <c r="H8" s="65"/>
      <c r="I8" s="65"/>
      <c r="J8" s="65"/>
      <c r="K8" s="65"/>
      <c r="L8" s="65"/>
      <c r="M8" s="65"/>
      <c r="N8" s="65"/>
    </row>
    <row r="9" spans="2:14" x14ac:dyDescent="0.2">
      <c r="B9" s="103" t="s">
        <v>28</v>
      </c>
      <c r="C9" s="104" t="s">
        <v>13</v>
      </c>
      <c r="D9" s="104">
        <v>12000</v>
      </c>
      <c r="E9" s="104">
        <v>4000</v>
      </c>
      <c r="F9" s="105">
        <v>1000</v>
      </c>
      <c r="G9" s="65"/>
      <c r="H9" s="65"/>
      <c r="I9" s="65"/>
      <c r="J9" s="65"/>
      <c r="K9" s="65"/>
      <c r="L9" s="65"/>
      <c r="M9" s="65"/>
      <c r="N9" s="65"/>
    </row>
    <row r="10" spans="2:14" x14ac:dyDescent="0.2">
      <c r="B10" s="103" t="s">
        <v>29</v>
      </c>
      <c r="C10" s="104" t="s">
        <v>24</v>
      </c>
      <c r="D10" s="104">
        <v>150</v>
      </c>
      <c r="E10" s="104">
        <v>0</v>
      </c>
      <c r="F10" s="105">
        <v>0</v>
      </c>
      <c r="G10" s="65"/>
      <c r="H10" s="65"/>
      <c r="I10" s="65"/>
      <c r="J10" s="65"/>
      <c r="K10" s="65"/>
      <c r="L10" s="65"/>
      <c r="M10" s="65"/>
      <c r="N10" s="65"/>
    </row>
    <row r="11" spans="2:14" x14ac:dyDescent="0.2">
      <c r="B11" s="103" t="s">
        <v>30</v>
      </c>
      <c r="C11" s="104" t="s">
        <v>24</v>
      </c>
      <c r="D11" s="104">
        <f>0.15*(D9+D7)/12</f>
        <v>151.875</v>
      </c>
      <c r="E11" s="104">
        <f>0.15*(E9+E7)/12</f>
        <v>51.875</v>
      </c>
      <c r="F11" s="105">
        <f>0.15*(F9+F7)/12</f>
        <v>12.5</v>
      </c>
      <c r="G11" s="65"/>
      <c r="H11" s="65"/>
      <c r="I11" s="65"/>
      <c r="J11" s="65"/>
      <c r="K11" s="65"/>
      <c r="L11" s="65"/>
      <c r="M11" s="65"/>
      <c r="N11" s="65"/>
    </row>
    <row r="12" spans="2:14" x14ac:dyDescent="0.2">
      <c r="B12" s="103"/>
      <c r="C12" s="104"/>
      <c r="D12" s="104"/>
      <c r="E12" s="104"/>
      <c r="F12" s="105"/>
      <c r="G12" s="65"/>
      <c r="H12" s="65"/>
      <c r="I12" s="65"/>
      <c r="J12" s="65"/>
      <c r="K12" s="65"/>
      <c r="L12" s="65"/>
      <c r="M12" s="65"/>
      <c r="N12" s="65"/>
    </row>
    <row r="13" spans="2:14" ht="30" x14ac:dyDescent="0.2">
      <c r="B13" s="72"/>
      <c r="C13" s="47" t="s">
        <v>34</v>
      </c>
      <c r="D13" s="48">
        <f>D5+D6</f>
        <v>600</v>
      </c>
      <c r="E13" s="48">
        <f t="shared" ref="E13:F13" si="0">E5+E6</f>
        <v>400</v>
      </c>
      <c r="F13" s="48">
        <f t="shared" si="0"/>
        <v>200</v>
      </c>
      <c r="G13" s="65"/>
      <c r="H13" s="65"/>
      <c r="I13" s="65"/>
      <c r="J13" s="65"/>
      <c r="K13" s="65"/>
      <c r="L13" s="65"/>
      <c r="M13" s="65"/>
      <c r="N13" s="65"/>
    </row>
    <row r="14" spans="2:14" x14ac:dyDescent="0.2">
      <c r="B14" s="72"/>
      <c r="C14" s="47" t="s">
        <v>35</v>
      </c>
      <c r="D14" s="47">
        <f>D7+D9</f>
        <v>12150</v>
      </c>
      <c r="E14" s="47">
        <f>E7+E9</f>
        <v>4150</v>
      </c>
      <c r="F14" s="49">
        <f>F7+F9</f>
        <v>1000</v>
      </c>
      <c r="G14" s="65"/>
      <c r="H14" s="65"/>
      <c r="I14" s="65"/>
      <c r="J14" s="65"/>
      <c r="K14" s="65"/>
      <c r="L14" s="65"/>
      <c r="M14" s="65"/>
      <c r="N14" s="65"/>
    </row>
    <row r="15" spans="2:14" ht="31" thickBot="1" x14ac:dyDescent="0.25">
      <c r="B15" s="75"/>
      <c r="C15" s="50" t="s">
        <v>36</v>
      </c>
      <c r="D15" s="51">
        <f>D8+D10+D11</f>
        <v>306.875</v>
      </c>
      <c r="E15" s="51">
        <f t="shared" ref="E15:F15" si="1">E8+E10+E11</f>
        <v>56.875</v>
      </c>
      <c r="F15" s="52">
        <f t="shared" si="1"/>
        <v>17.5</v>
      </c>
      <c r="G15" s="65"/>
      <c r="H15" s="65"/>
      <c r="I15" s="65"/>
      <c r="J15" s="65"/>
      <c r="K15" s="65"/>
      <c r="L15" s="65"/>
      <c r="M15" s="65"/>
      <c r="N15" s="65"/>
    </row>
    <row r="16" spans="2:14" ht="17" thickTop="1" x14ac:dyDescent="0.2">
      <c r="B16" s="32"/>
      <c r="C16" s="47"/>
      <c r="D16" s="24"/>
      <c r="E16" s="24"/>
      <c r="F16" s="24"/>
      <c r="G16" s="65"/>
      <c r="H16" s="65"/>
      <c r="I16" s="65"/>
      <c r="J16" s="65"/>
      <c r="K16" s="65"/>
      <c r="L16" s="65"/>
      <c r="M16" s="65"/>
      <c r="N16" s="65"/>
    </row>
    <row r="17" spans="2:14" ht="17" thickBot="1" x14ac:dyDescent="0.25">
      <c r="B17" s="2" t="s">
        <v>60</v>
      </c>
      <c r="G17" s="65"/>
      <c r="H17" s="65"/>
      <c r="I17" s="65"/>
      <c r="J17" s="65"/>
      <c r="K17" s="65"/>
      <c r="L17" s="65"/>
      <c r="M17" s="65"/>
      <c r="N17" s="65"/>
    </row>
    <row r="18" spans="2:14" ht="17" thickTop="1" x14ac:dyDescent="0.2">
      <c r="B18" s="18" t="s">
        <v>32</v>
      </c>
      <c r="C18" s="46" t="s">
        <v>31</v>
      </c>
      <c r="D18" s="118" t="s">
        <v>33</v>
      </c>
      <c r="E18" s="118"/>
      <c r="F18" s="119"/>
      <c r="G18" s="65"/>
      <c r="H18" s="65"/>
      <c r="I18" s="65"/>
      <c r="J18" s="65"/>
      <c r="K18" s="65"/>
      <c r="L18" s="65"/>
      <c r="M18" s="65"/>
      <c r="N18" s="65"/>
    </row>
    <row r="19" spans="2:14" x14ac:dyDescent="0.2">
      <c r="B19" s="76"/>
      <c r="C19" s="77"/>
      <c r="D19" s="73" t="s">
        <v>56</v>
      </c>
      <c r="E19" s="73" t="s">
        <v>21</v>
      </c>
      <c r="F19" s="74" t="s">
        <v>57</v>
      </c>
      <c r="G19" s="65"/>
      <c r="H19" s="65"/>
      <c r="I19" s="65"/>
      <c r="J19" s="65"/>
      <c r="K19" s="65"/>
      <c r="L19" s="65"/>
      <c r="M19" s="65"/>
      <c r="N19" s="65"/>
    </row>
    <row r="20" spans="2:14" x14ac:dyDescent="0.2">
      <c r="B20" s="106" t="s">
        <v>45</v>
      </c>
      <c r="C20" s="107"/>
      <c r="D20" s="107">
        <v>1300</v>
      </c>
      <c r="E20" s="107">
        <v>500</v>
      </c>
      <c r="F20" s="108">
        <v>50</v>
      </c>
      <c r="G20" s="65"/>
      <c r="H20" s="65"/>
      <c r="I20" s="65"/>
      <c r="J20" s="65"/>
      <c r="K20" s="65"/>
      <c r="L20" s="65"/>
      <c r="M20" s="65"/>
      <c r="N20" s="65"/>
    </row>
    <row r="21" spans="2:14" x14ac:dyDescent="0.2">
      <c r="B21" s="106" t="s">
        <v>58</v>
      </c>
      <c r="C21" s="107"/>
      <c r="D21" s="107">
        <v>50</v>
      </c>
      <c r="E21" s="107">
        <v>50</v>
      </c>
      <c r="F21" s="108">
        <v>50</v>
      </c>
      <c r="G21" s="65"/>
      <c r="H21" s="65"/>
      <c r="I21" s="65"/>
      <c r="J21" s="65"/>
      <c r="K21" s="65"/>
      <c r="L21" s="65"/>
      <c r="M21" s="65"/>
      <c r="N21" s="65"/>
    </row>
    <row r="22" spans="2:14" x14ac:dyDescent="0.2">
      <c r="B22" s="76"/>
      <c r="C22" s="24" t="s">
        <v>59</v>
      </c>
      <c r="D22" s="24">
        <f>D20+D21</f>
        <v>1350</v>
      </c>
      <c r="E22" s="24">
        <f t="shared" ref="E22:F22" si="2">E20+E21</f>
        <v>550</v>
      </c>
      <c r="F22" s="53">
        <f t="shared" si="2"/>
        <v>100</v>
      </c>
      <c r="G22" s="65"/>
      <c r="H22" s="65"/>
      <c r="I22" s="65"/>
      <c r="J22" s="65"/>
      <c r="K22" s="65"/>
      <c r="L22" s="65"/>
      <c r="M22" s="65"/>
      <c r="N22" s="65"/>
    </row>
    <row r="23" spans="2:14" ht="17" thickBot="1" x14ac:dyDescent="0.25">
      <c r="B23" s="75"/>
      <c r="C23" s="78"/>
      <c r="D23" s="78"/>
      <c r="E23" s="78"/>
      <c r="F23" s="79"/>
      <c r="G23" s="65"/>
      <c r="H23" s="65"/>
      <c r="I23" s="65"/>
      <c r="J23" s="65"/>
      <c r="K23" s="65"/>
      <c r="L23" s="65"/>
      <c r="M23" s="65"/>
      <c r="N23" s="65"/>
    </row>
    <row r="24" spans="2:14" ht="18" thickTop="1" thickBot="1" x14ac:dyDescent="0.25">
      <c r="B24" s="65"/>
      <c r="C24" s="66"/>
      <c r="D24" s="66"/>
      <c r="E24" s="66"/>
      <c r="F24" s="66"/>
      <c r="G24" s="65"/>
      <c r="H24" s="65"/>
      <c r="I24" s="65"/>
      <c r="J24" s="65"/>
      <c r="K24" s="65"/>
      <c r="L24" s="65"/>
      <c r="M24" s="65"/>
      <c r="N24" s="65"/>
    </row>
    <row r="25" spans="2:14" ht="17" thickTop="1" x14ac:dyDescent="0.2">
      <c r="B25" s="65"/>
      <c r="C25" s="120" t="s">
        <v>56</v>
      </c>
      <c r="D25" s="121"/>
      <c r="E25" s="121"/>
      <c r="F25" s="122"/>
      <c r="G25" s="123" t="s">
        <v>64</v>
      </c>
      <c r="H25" s="124"/>
      <c r="I25" s="124"/>
      <c r="J25" s="125"/>
      <c r="K25" s="126" t="s">
        <v>65</v>
      </c>
      <c r="L25" s="127"/>
      <c r="M25" s="127"/>
      <c r="N25" s="128"/>
    </row>
    <row r="26" spans="2:14" x14ac:dyDescent="0.2">
      <c r="B26" s="65"/>
      <c r="C26" s="54" t="s">
        <v>40</v>
      </c>
      <c r="D26" s="55" t="s">
        <v>41</v>
      </c>
      <c r="E26" s="56" t="s">
        <v>42</v>
      </c>
      <c r="F26" s="57" t="s">
        <v>50</v>
      </c>
      <c r="G26" s="38" t="s">
        <v>40</v>
      </c>
      <c r="H26" s="39" t="s">
        <v>41</v>
      </c>
      <c r="I26" s="40" t="s">
        <v>42</v>
      </c>
      <c r="J26" s="41" t="s">
        <v>50</v>
      </c>
      <c r="K26" s="38" t="s">
        <v>40</v>
      </c>
      <c r="L26" s="39" t="s">
        <v>41</v>
      </c>
      <c r="M26" s="40" t="s">
        <v>42</v>
      </c>
      <c r="N26" s="41" t="s">
        <v>50</v>
      </c>
    </row>
    <row r="27" spans="2:14" x14ac:dyDescent="0.2">
      <c r="B27" s="65" t="s">
        <v>63</v>
      </c>
      <c r="C27" s="82">
        <f>'Income Scenarios'!H22</f>
        <v>446.5</v>
      </c>
      <c r="D27" s="83">
        <f>'Income Scenarios'!I22</f>
        <v>225.75</v>
      </c>
      <c r="E27" s="83">
        <f>'Income Scenarios'!J22</f>
        <v>137</v>
      </c>
      <c r="F27" s="84">
        <f>'Income Scenarios'!K22</f>
        <v>80</v>
      </c>
      <c r="G27" s="85">
        <f>'Income Scenarios'!H43</f>
        <v>249</v>
      </c>
      <c r="H27" s="86">
        <f>'Income Scenarios'!I43</f>
        <v>136</v>
      </c>
      <c r="I27" s="86">
        <f>'Income Scenarios'!J43</f>
        <v>89.9</v>
      </c>
      <c r="J27" s="87">
        <f>'Income Scenarios'!K43</f>
        <v>37.700000000000003</v>
      </c>
      <c r="K27" s="85">
        <f>'Income Scenarios'!H64</f>
        <v>113</v>
      </c>
      <c r="L27" s="86">
        <f>'Income Scenarios'!I64</f>
        <v>67.099999999999994</v>
      </c>
      <c r="M27" s="86">
        <f>'Income Scenarios'!J64</f>
        <v>33.5</v>
      </c>
      <c r="N27" s="87">
        <f>'Income Scenarios'!K64</f>
        <v>30</v>
      </c>
    </row>
    <row r="28" spans="2:14" x14ac:dyDescent="0.2">
      <c r="B28" s="80" t="s">
        <v>66</v>
      </c>
      <c r="C28" s="82"/>
      <c r="D28" s="83"/>
      <c r="E28" s="83"/>
      <c r="F28" s="84"/>
      <c r="G28" s="85"/>
      <c r="H28" s="86"/>
      <c r="I28" s="86"/>
      <c r="J28" s="87"/>
      <c r="K28" s="85"/>
      <c r="L28" s="86"/>
      <c r="M28" s="86"/>
      <c r="N28" s="87"/>
    </row>
    <row r="29" spans="2:14" x14ac:dyDescent="0.2">
      <c r="B29" s="65" t="s">
        <v>67</v>
      </c>
      <c r="C29" s="82">
        <f>$D$13+$D$15</f>
        <v>906.875</v>
      </c>
      <c r="D29" s="83">
        <f t="shared" ref="D29:F29" si="3">$D$13+$D$15</f>
        <v>906.875</v>
      </c>
      <c r="E29" s="83">
        <f t="shared" si="3"/>
        <v>906.875</v>
      </c>
      <c r="F29" s="84">
        <f t="shared" si="3"/>
        <v>906.875</v>
      </c>
      <c r="G29" s="85">
        <f>$E$13+$E$15</f>
        <v>456.875</v>
      </c>
      <c r="H29" s="86">
        <f t="shared" ref="H29:J29" si="4">$E$13+$E$15</f>
        <v>456.875</v>
      </c>
      <c r="I29" s="86">
        <f t="shared" si="4"/>
        <v>456.875</v>
      </c>
      <c r="J29" s="87">
        <f t="shared" si="4"/>
        <v>456.875</v>
      </c>
      <c r="K29" s="85">
        <f>$F$13+$F$15</f>
        <v>217.5</v>
      </c>
      <c r="L29" s="86">
        <f t="shared" ref="L29:N29" si="5">$F$13+$F$15</f>
        <v>217.5</v>
      </c>
      <c r="M29" s="86">
        <f t="shared" si="5"/>
        <v>217.5</v>
      </c>
      <c r="N29" s="87">
        <f t="shared" si="5"/>
        <v>217.5</v>
      </c>
    </row>
    <row r="30" spans="2:14" x14ac:dyDescent="0.2">
      <c r="B30" s="65" t="s">
        <v>68</v>
      </c>
      <c r="C30" s="82">
        <f>$D$13+$D$14+$D$15</f>
        <v>13056.875</v>
      </c>
      <c r="D30" s="83">
        <f t="shared" ref="D30:F30" si="6">$D$13+$D$14+$D$15</f>
        <v>13056.875</v>
      </c>
      <c r="E30" s="83">
        <f t="shared" si="6"/>
        <v>13056.875</v>
      </c>
      <c r="F30" s="84">
        <f t="shared" si="6"/>
        <v>13056.875</v>
      </c>
      <c r="G30" s="85">
        <f>$E$13+$E$14+$E$15</f>
        <v>4606.875</v>
      </c>
      <c r="H30" s="86">
        <f t="shared" ref="H30:I30" si="7">$E$13+$E$14+$E$15</f>
        <v>4606.875</v>
      </c>
      <c r="I30" s="86">
        <f t="shared" si="7"/>
        <v>4606.875</v>
      </c>
      <c r="J30" s="87">
        <f>$E$13+$E$14+$E$15</f>
        <v>4606.875</v>
      </c>
      <c r="K30" s="85">
        <f>$F$13+$F$14+$F$15</f>
        <v>1217.5</v>
      </c>
      <c r="L30" s="86">
        <f t="shared" ref="L30:N30" si="8">$F$13+$F$14+$F$15</f>
        <v>1217.5</v>
      </c>
      <c r="M30" s="86">
        <f t="shared" si="8"/>
        <v>1217.5</v>
      </c>
      <c r="N30" s="87">
        <f t="shared" si="8"/>
        <v>1217.5</v>
      </c>
    </row>
    <row r="31" spans="2:14" x14ac:dyDescent="0.2">
      <c r="B31" s="81" t="s">
        <v>69</v>
      </c>
      <c r="C31" s="58">
        <f>C29/C27</f>
        <v>2.0310750279955205</v>
      </c>
      <c r="D31" s="59">
        <f t="shared" ref="D31:N31" si="9">D29/D27</f>
        <v>4.0171650055370982</v>
      </c>
      <c r="E31" s="59">
        <f t="shared" si="9"/>
        <v>6.6195255474452557</v>
      </c>
      <c r="F31" s="60">
        <f t="shared" si="9"/>
        <v>11.3359375</v>
      </c>
      <c r="G31" s="42">
        <f t="shared" si="9"/>
        <v>1.8348393574297188</v>
      </c>
      <c r="H31" s="43">
        <f t="shared" si="9"/>
        <v>3.359375</v>
      </c>
      <c r="I31" s="43">
        <f t="shared" si="9"/>
        <v>5.0820355951056726</v>
      </c>
      <c r="J31" s="44">
        <f t="shared" si="9"/>
        <v>12.118700265251988</v>
      </c>
      <c r="K31" s="42">
        <f t="shared" si="9"/>
        <v>1.9247787610619469</v>
      </c>
      <c r="L31" s="43">
        <f t="shared" si="9"/>
        <v>3.2414307004470944</v>
      </c>
      <c r="M31" s="43">
        <f t="shared" si="9"/>
        <v>6.4925373134328357</v>
      </c>
      <c r="N31" s="44">
        <f t="shared" si="9"/>
        <v>7.25</v>
      </c>
    </row>
    <row r="32" spans="2:14" x14ac:dyDescent="0.2">
      <c r="B32" s="81" t="s">
        <v>70</v>
      </c>
      <c r="C32" s="58">
        <f>C30/C27</f>
        <v>29.242721164613663</v>
      </c>
      <c r="D32" s="59">
        <f t="shared" ref="D32:N32" si="10">D30/D27</f>
        <v>57.837763012181618</v>
      </c>
      <c r="E32" s="59">
        <f t="shared" si="10"/>
        <v>95.305656934306569</v>
      </c>
      <c r="F32" s="60">
        <f t="shared" si="10"/>
        <v>163.2109375</v>
      </c>
      <c r="G32" s="42">
        <f t="shared" si="10"/>
        <v>18.501506024096386</v>
      </c>
      <c r="H32" s="43">
        <f t="shared" si="10"/>
        <v>33.874080882352942</v>
      </c>
      <c r="I32" s="43">
        <f t="shared" si="10"/>
        <v>51.244438264738598</v>
      </c>
      <c r="J32" s="44">
        <f t="shared" si="10"/>
        <v>122.19827586206895</v>
      </c>
      <c r="K32" s="42">
        <f t="shared" si="10"/>
        <v>10.774336283185841</v>
      </c>
      <c r="L32" s="43">
        <f t="shared" si="10"/>
        <v>18.144560357675115</v>
      </c>
      <c r="M32" s="43">
        <f t="shared" si="10"/>
        <v>36.343283582089555</v>
      </c>
      <c r="N32" s="44">
        <f t="shared" si="10"/>
        <v>40.583333333333336</v>
      </c>
    </row>
    <row r="33" spans="2:14" x14ac:dyDescent="0.2">
      <c r="B33" s="81" t="s">
        <v>74</v>
      </c>
      <c r="C33" s="62">
        <f>(C27/C30)*12</f>
        <v>0.41035852759561531</v>
      </c>
      <c r="D33" s="63">
        <f t="shared" ref="D33:N33" si="11">(D27/D30)*12</f>
        <v>0.20747690392992196</v>
      </c>
      <c r="E33" s="63">
        <f t="shared" si="11"/>
        <v>0.12591067923986407</v>
      </c>
      <c r="F33" s="63">
        <f t="shared" si="11"/>
        <v>7.3524484227657838E-2</v>
      </c>
      <c r="G33" s="63">
        <f t="shared" si="11"/>
        <v>0.64859584859584851</v>
      </c>
      <c r="H33" s="63">
        <f t="shared" si="11"/>
        <v>0.35425315425315423</v>
      </c>
      <c r="I33" s="63">
        <f t="shared" si="11"/>
        <v>0.23417175417175418</v>
      </c>
      <c r="J33" s="63">
        <f t="shared" si="11"/>
        <v>9.8201058201058206E-2</v>
      </c>
      <c r="K33" s="63">
        <f t="shared" si="11"/>
        <v>1.1137577002053387</v>
      </c>
      <c r="L33" s="63">
        <f t="shared" si="11"/>
        <v>0.66135523613963032</v>
      </c>
      <c r="M33" s="63">
        <f t="shared" si="11"/>
        <v>0.3301848049281314</v>
      </c>
      <c r="N33" s="64">
        <f t="shared" si="11"/>
        <v>0.29568788501026694</v>
      </c>
    </row>
    <row r="34" spans="2:14" x14ac:dyDescent="0.2">
      <c r="B34" s="80" t="s">
        <v>71</v>
      </c>
      <c r="C34" s="82"/>
      <c r="D34" s="83"/>
      <c r="E34" s="83"/>
      <c r="F34" s="84"/>
      <c r="G34" s="85"/>
      <c r="H34" s="86"/>
      <c r="I34" s="86"/>
      <c r="J34" s="87"/>
      <c r="K34" s="85"/>
      <c r="L34" s="86"/>
      <c r="M34" s="86"/>
      <c r="N34" s="87"/>
    </row>
    <row r="35" spans="2:14" x14ac:dyDescent="0.2">
      <c r="B35" s="65" t="s">
        <v>72</v>
      </c>
      <c r="C35" s="82">
        <f>$D$22</f>
        <v>1350</v>
      </c>
      <c r="D35" s="83">
        <f t="shared" ref="D35:F35" si="12">$D$22</f>
        <v>1350</v>
      </c>
      <c r="E35" s="83">
        <f t="shared" si="12"/>
        <v>1350</v>
      </c>
      <c r="F35" s="84">
        <f t="shared" si="12"/>
        <v>1350</v>
      </c>
      <c r="G35" s="85">
        <f>$E$22</f>
        <v>550</v>
      </c>
      <c r="H35" s="86">
        <f t="shared" ref="H35:J35" si="13">$E$22</f>
        <v>550</v>
      </c>
      <c r="I35" s="86">
        <f t="shared" si="13"/>
        <v>550</v>
      </c>
      <c r="J35" s="87">
        <f t="shared" si="13"/>
        <v>550</v>
      </c>
      <c r="K35" s="85">
        <f>$F$22</f>
        <v>100</v>
      </c>
      <c r="L35" s="86">
        <f t="shared" ref="L35:N35" si="14">$F$22</f>
        <v>100</v>
      </c>
      <c r="M35" s="86">
        <f t="shared" si="14"/>
        <v>100</v>
      </c>
      <c r="N35" s="87">
        <f t="shared" si="14"/>
        <v>100</v>
      </c>
    </row>
    <row r="36" spans="2:14" x14ac:dyDescent="0.2">
      <c r="B36" s="81" t="s">
        <v>73</v>
      </c>
      <c r="C36" s="58">
        <f>C35/C27</f>
        <v>3.0235162374020157</v>
      </c>
      <c r="D36" s="59">
        <f t="shared" ref="D36:N36" si="15">D35/D27</f>
        <v>5.9800664451827243</v>
      </c>
      <c r="E36" s="59">
        <f t="shared" si="15"/>
        <v>9.8540145985401466</v>
      </c>
      <c r="F36" s="60">
        <f t="shared" si="15"/>
        <v>16.875</v>
      </c>
      <c r="G36" s="42">
        <f t="shared" si="15"/>
        <v>2.2088353413654618</v>
      </c>
      <c r="H36" s="43">
        <f t="shared" si="15"/>
        <v>4.0441176470588234</v>
      </c>
      <c r="I36" s="43">
        <f t="shared" si="15"/>
        <v>6.1179087875417126</v>
      </c>
      <c r="J36" s="44">
        <f t="shared" si="15"/>
        <v>14.588859416445622</v>
      </c>
      <c r="K36" s="42">
        <f t="shared" si="15"/>
        <v>0.88495575221238942</v>
      </c>
      <c r="L36" s="43">
        <f t="shared" si="15"/>
        <v>1.4903129657228018</v>
      </c>
      <c r="M36" s="43">
        <f t="shared" si="15"/>
        <v>2.9850746268656718</v>
      </c>
      <c r="N36" s="44">
        <f t="shared" si="15"/>
        <v>3.3333333333333335</v>
      </c>
    </row>
    <row r="37" spans="2:14" ht="17" thickBot="1" x14ac:dyDescent="0.25">
      <c r="B37" s="65"/>
      <c r="C37" s="88"/>
      <c r="D37" s="89"/>
      <c r="E37" s="89"/>
      <c r="F37" s="90"/>
      <c r="G37" s="91"/>
      <c r="H37" s="92"/>
      <c r="I37" s="92"/>
      <c r="J37" s="93"/>
      <c r="K37" s="91"/>
      <c r="L37" s="92"/>
      <c r="M37" s="92"/>
      <c r="N37" s="93"/>
    </row>
    <row r="38" spans="2:14" ht="17" thickTop="1" x14ac:dyDescent="0.2">
      <c r="C38" s="61"/>
      <c r="D38" s="61"/>
      <c r="E38" s="61"/>
      <c r="F38" s="61"/>
      <c r="G38" s="37"/>
      <c r="H38" s="37"/>
      <c r="I38" s="37"/>
      <c r="J38" s="37"/>
      <c r="K38" s="37"/>
      <c r="L38" s="37"/>
      <c r="M38" s="37"/>
      <c r="N38" s="37"/>
    </row>
    <row r="39" spans="2:14" hidden="1" x14ac:dyDescent="0.2">
      <c r="C39" s="61"/>
      <c r="D39" s="61"/>
      <c r="E39" s="61"/>
      <c r="F39" s="61"/>
      <c r="G39" s="37"/>
      <c r="H39" s="37"/>
      <c r="I39" s="37"/>
      <c r="J39" s="37"/>
      <c r="K39" s="37"/>
      <c r="L39" s="37"/>
      <c r="M39" s="37"/>
      <c r="N39" s="37"/>
    </row>
    <row r="40" spans="2:14" hidden="1" x14ac:dyDescent="0.2">
      <c r="C40" s="61"/>
      <c r="D40" s="61"/>
      <c r="E40" s="61"/>
      <c r="F40" s="61"/>
      <c r="G40" s="37"/>
      <c r="H40" s="37"/>
      <c r="I40" s="37"/>
      <c r="J40" s="37"/>
      <c r="K40" s="37"/>
      <c r="L40" s="37"/>
      <c r="M40" s="37"/>
      <c r="N40" s="37"/>
    </row>
    <row r="41" spans="2:14" hidden="1" x14ac:dyDescent="0.2">
      <c r="C41" s="61"/>
      <c r="D41" s="61"/>
      <c r="E41" s="61"/>
      <c r="F41" s="61"/>
      <c r="G41" s="37"/>
      <c r="H41" s="37"/>
      <c r="I41" s="37"/>
      <c r="J41" s="37"/>
      <c r="K41" s="37"/>
      <c r="L41" s="37"/>
      <c r="M41" s="37"/>
      <c r="N41" s="37"/>
    </row>
    <row r="42" spans="2:14" hidden="1" x14ac:dyDescent="0.2">
      <c r="C42" s="61"/>
      <c r="D42" s="61"/>
      <c r="E42" s="61"/>
      <c r="F42" s="61"/>
      <c r="G42" s="37"/>
      <c r="H42" s="37"/>
      <c r="I42" s="37"/>
      <c r="J42" s="37"/>
      <c r="K42" s="37"/>
      <c r="L42" s="37"/>
      <c r="M42" s="37"/>
      <c r="N42" s="37"/>
    </row>
    <row r="43" spans="2:14" hidden="1" x14ac:dyDescent="0.2">
      <c r="C43" s="61"/>
      <c r="D43" s="61"/>
      <c r="E43" s="61"/>
      <c r="F43" s="61"/>
      <c r="G43" s="37"/>
      <c r="H43" s="37"/>
      <c r="I43" s="37"/>
      <c r="J43" s="37"/>
      <c r="K43" s="37"/>
      <c r="L43" s="37"/>
      <c r="M43" s="37"/>
      <c r="N43" s="37"/>
    </row>
    <row r="44" spans="2:14" hidden="1" x14ac:dyDescent="0.2">
      <c r="C44" s="61"/>
      <c r="D44" s="61"/>
      <c r="E44" s="61"/>
      <c r="F44" s="61"/>
      <c r="G44" s="37"/>
      <c r="H44" s="37"/>
      <c r="I44" s="37"/>
      <c r="J44" s="37"/>
      <c r="K44" s="37"/>
      <c r="L44" s="37"/>
      <c r="M44" s="37"/>
      <c r="N44" s="37"/>
    </row>
    <row r="45" spans="2:14" x14ac:dyDescent="0.2"/>
    <row r="46" spans="2:14" x14ac:dyDescent="0.2"/>
  </sheetData>
  <sheetProtection password="F932" sheet="1" scenarios="1" selectLockedCells="1"/>
  <mergeCells count="5">
    <mergeCell ref="D3:F3"/>
    <mergeCell ref="D18:F18"/>
    <mergeCell ref="C25:F25"/>
    <mergeCell ref="G25:J25"/>
    <mergeCell ref="K25:N25"/>
  </mergeCells>
  <dataValidations count="1">
    <dataValidation type="list" allowBlank="1" showInputMessage="1" showErrorMessage="1" sqref="C5:C11">
      <formula1>$L$19:$L$22</formula1>
    </dataValidation>
  </dataValidation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6"/>
  <sheetViews>
    <sheetView topLeftCell="B1" workbookViewId="0">
      <selection activeCell="B20" sqref="A20:XFD1048576"/>
    </sheetView>
  </sheetViews>
  <sheetFormatPr baseColWidth="10" defaultColWidth="0" defaultRowHeight="16" zeroHeight="1" x14ac:dyDescent="0.2"/>
  <cols>
    <col min="1" max="2" width="10.83203125" style="65" customWidth="1"/>
    <col min="3" max="3" width="40.33203125" bestFit="1" customWidth="1"/>
    <col min="4" max="4" width="17.6640625" bestFit="1" customWidth="1"/>
    <col min="5" max="5" width="13.83203125" bestFit="1" customWidth="1"/>
    <col min="6" max="6" width="17.83203125" bestFit="1" customWidth="1"/>
    <col min="7" max="7" width="10.83203125" style="65" customWidth="1"/>
    <col min="8" max="12" width="0" style="65" hidden="1" customWidth="1"/>
    <col min="13" max="16384" width="10.83203125" hidden="1"/>
  </cols>
  <sheetData>
    <row r="1" spans="3:6" s="65" customFormat="1" x14ac:dyDescent="0.2"/>
    <row r="2" spans="3:6" s="65" customFormat="1" x14ac:dyDescent="0.2"/>
    <row r="3" spans="3:6" s="65" customFormat="1" x14ac:dyDescent="0.2"/>
    <row r="4" spans="3:6" s="65" customFormat="1" x14ac:dyDescent="0.2"/>
    <row r="5" spans="3:6" s="65" customFormat="1" ht="17" thickBot="1" x14ac:dyDescent="0.25"/>
    <row r="6" spans="3:6" ht="17" thickTop="1" x14ac:dyDescent="0.2">
      <c r="C6" s="94" t="s">
        <v>80</v>
      </c>
      <c r="D6" s="99"/>
      <c r="E6" s="99"/>
      <c r="F6" s="100"/>
    </row>
    <row r="7" spans="3:6" x14ac:dyDescent="0.2">
      <c r="C7" s="76"/>
      <c r="D7" s="95"/>
      <c r="E7" s="95"/>
      <c r="F7" s="96"/>
    </row>
    <row r="8" spans="3:6" x14ac:dyDescent="0.2">
      <c r="C8" s="76"/>
      <c r="D8" s="95" t="s">
        <v>77</v>
      </c>
      <c r="E8" s="95" t="s">
        <v>78</v>
      </c>
      <c r="F8" s="96" t="s">
        <v>79</v>
      </c>
    </row>
    <row r="9" spans="3:6" x14ac:dyDescent="0.2">
      <c r="C9" s="76" t="s">
        <v>81</v>
      </c>
      <c r="D9" s="95"/>
      <c r="E9" s="95"/>
      <c r="F9" s="96"/>
    </row>
    <row r="10" spans="3:6" x14ac:dyDescent="0.2">
      <c r="C10" s="76" t="s">
        <v>75</v>
      </c>
      <c r="D10" s="95">
        <v>1000</v>
      </c>
      <c r="E10" s="95">
        <v>750</v>
      </c>
      <c r="F10" s="96">
        <v>400</v>
      </c>
    </row>
    <row r="11" spans="3:6" x14ac:dyDescent="0.2">
      <c r="C11" s="76" t="s">
        <v>41</v>
      </c>
      <c r="D11" s="95">
        <v>600</v>
      </c>
      <c r="E11" s="95">
        <v>400</v>
      </c>
      <c r="F11" s="96">
        <v>250</v>
      </c>
    </row>
    <row r="12" spans="3:6" x14ac:dyDescent="0.2">
      <c r="C12" s="76" t="s">
        <v>42</v>
      </c>
      <c r="D12" s="95">
        <v>400</v>
      </c>
      <c r="E12" s="95">
        <v>300</v>
      </c>
      <c r="F12" s="96">
        <v>150</v>
      </c>
    </row>
    <row r="13" spans="3:6" ht="17" thickBot="1" x14ac:dyDescent="0.25">
      <c r="C13" s="75" t="s">
        <v>76</v>
      </c>
      <c r="D13" s="97">
        <v>200</v>
      </c>
      <c r="E13" s="97">
        <v>125</v>
      </c>
      <c r="F13" s="98">
        <v>100</v>
      </c>
    </row>
    <row r="14" spans="3:6" s="65" customFormat="1" ht="17" thickTop="1" x14ac:dyDescent="0.2"/>
    <row r="15" spans="3:6" s="65" customFormat="1" x14ac:dyDescent="0.2"/>
    <row r="16" spans="3:6" s="65" customFormat="1" x14ac:dyDescent="0.2"/>
    <row r="17" s="65" customFormat="1" x14ac:dyDescent="0.2"/>
    <row r="18" s="65" customFormat="1" x14ac:dyDescent="0.2"/>
    <row r="19" s="65" customFormat="1" x14ac:dyDescent="0.2"/>
    <row r="20" s="65" customFormat="1" hidden="1" x14ac:dyDescent="0.2"/>
    <row r="21" s="65" customFormat="1" hidden="1" x14ac:dyDescent="0.2"/>
    <row r="22" s="65" customFormat="1" hidden="1" x14ac:dyDescent="0.2"/>
    <row r="23" s="65" customFormat="1" hidden="1" x14ac:dyDescent="0.2"/>
    <row r="24" s="65" customFormat="1" hidden="1" x14ac:dyDescent="0.2"/>
    <row r="25" s="65" customFormat="1" hidden="1" x14ac:dyDescent="0.2"/>
    <row r="26" s="65" customFormat="1" hidden="1" x14ac:dyDescent="0.2"/>
  </sheetData>
  <pageMargins left="0.75" right="0.75" top="1" bottom="1" header="0.5" footer="0.5"/>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selection activeCell="C8" sqref="C8"/>
    </sheetView>
  </sheetViews>
  <sheetFormatPr baseColWidth="10" defaultColWidth="0" defaultRowHeight="16" zeroHeight="1" x14ac:dyDescent="0.2"/>
  <cols>
    <col min="1" max="1" width="11" style="65" customWidth="1"/>
    <col min="2" max="2" width="17.1640625" bestFit="1" customWidth="1"/>
    <col min="3" max="3" width="26.83203125" customWidth="1"/>
    <col min="4" max="5" width="19" customWidth="1"/>
    <col min="6" max="6" width="12.33203125" style="65" bestFit="1" customWidth="1"/>
    <col min="7" max="16384" width="11" style="65" hidden="1"/>
  </cols>
  <sheetData>
    <row r="1" spans="2:5" x14ac:dyDescent="0.2">
      <c r="B1" s="65"/>
      <c r="C1" s="65"/>
      <c r="D1" s="65"/>
      <c r="E1" s="65"/>
    </row>
    <row r="2" spans="2:5" x14ac:dyDescent="0.2">
      <c r="B2" s="65"/>
      <c r="C2" s="65"/>
      <c r="D2" s="65"/>
      <c r="E2" s="65"/>
    </row>
    <row r="3" spans="2:5" x14ac:dyDescent="0.2">
      <c r="B3" s="65"/>
      <c r="C3" s="65"/>
      <c r="D3" s="65"/>
      <c r="E3" s="65"/>
    </row>
    <row r="4" spans="2:5" x14ac:dyDescent="0.2">
      <c r="B4" s="116" t="s">
        <v>53</v>
      </c>
      <c r="C4" s="116"/>
      <c r="D4" s="65"/>
      <c r="E4" s="65"/>
    </row>
    <row r="5" spans="2:5" x14ac:dyDescent="0.2">
      <c r="B5" s="65"/>
      <c r="C5" s="65"/>
      <c r="D5" s="65"/>
      <c r="E5" s="65"/>
    </row>
    <row r="6" spans="2:5" ht="32" x14ac:dyDescent="0.2">
      <c r="B6" s="34" t="s">
        <v>39</v>
      </c>
      <c r="C6" s="34" t="s">
        <v>38</v>
      </c>
      <c r="D6" s="35" t="s">
        <v>48</v>
      </c>
      <c r="E6" s="35" t="s">
        <v>82</v>
      </c>
    </row>
    <row r="7" spans="2:5" x14ac:dyDescent="0.2">
      <c r="B7" s="1"/>
      <c r="C7" s="1"/>
      <c r="D7" s="1"/>
      <c r="E7" s="1"/>
    </row>
    <row r="8" spans="2:5" x14ac:dyDescent="0.2">
      <c r="B8" s="1" t="s">
        <v>2</v>
      </c>
      <c r="C8" s="101">
        <v>0</v>
      </c>
      <c r="D8" s="101">
        <v>0.5</v>
      </c>
      <c r="E8" s="21">
        <f>C8*D8</f>
        <v>0</v>
      </c>
    </row>
    <row r="9" spans="2:5" x14ac:dyDescent="0.2">
      <c r="B9" s="1" t="s">
        <v>3</v>
      </c>
      <c r="C9" s="101"/>
      <c r="D9" s="101"/>
      <c r="E9" s="21"/>
    </row>
    <row r="10" spans="2:5" x14ac:dyDescent="0.2">
      <c r="B10" s="23" t="s">
        <v>4</v>
      </c>
      <c r="C10" s="101">
        <v>0</v>
      </c>
      <c r="D10" s="101">
        <v>0.5</v>
      </c>
      <c r="E10" s="21">
        <f t="shared" ref="E10:E21" si="0">C10*D10</f>
        <v>0</v>
      </c>
    </row>
    <row r="11" spans="2:5" x14ac:dyDescent="0.2">
      <c r="B11" s="23" t="s">
        <v>5</v>
      </c>
      <c r="C11" s="101">
        <v>0</v>
      </c>
      <c r="D11" s="101">
        <v>0.5</v>
      </c>
      <c r="E11" s="21">
        <f t="shared" si="0"/>
        <v>0</v>
      </c>
    </row>
    <row r="12" spans="2:5" x14ac:dyDescent="0.2">
      <c r="B12" s="23" t="s">
        <v>6</v>
      </c>
      <c r="C12" s="101">
        <v>0</v>
      </c>
      <c r="D12" s="101">
        <v>0.3</v>
      </c>
      <c r="E12" s="21">
        <f t="shared" si="0"/>
        <v>0</v>
      </c>
    </row>
    <row r="13" spans="2:5" x14ac:dyDescent="0.2">
      <c r="B13" s="23" t="s">
        <v>7</v>
      </c>
      <c r="C13" s="101">
        <v>0</v>
      </c>
      <c r="D13" s="101">
        <v>0.3</v>
      </c>
      <c r="E13" s="21">
        <f t="shared" si="0"/>
        <v>0</v>
      </c>
    </row>
    <row r="14" spans="2:5" x14ac:dyDescent="0.2">
      <c r="B14" s="22" t="s">
        <v>8</v>
      </c>
      <c r="C14" s="101"/>
      <c r="D14" s="101"/>
      <c r="E14" s="21"/>
    </row>
    <row r="15" spans="2:5" x14ac:dyDescent="0.2">
      <c r="B15" s="23" t="s">
        <v>9</v>
      </c>
      <c r="C15" s="101">
        <v>0</v>
      </c>
      <c r="D15" s="101">
        <v>0.5</v>
      </c>
      <c r="E15" s="21">
        <f t="shared" si="0"/>
        <v>0</v>
      </c>
    </row>
    <row r="16" spans="2:5" x14ac:dyDescent="0.2">
      <c r="B16" s="22" t="s">
        <v>10</v>
      </c>
      <c r="C16" s="101"/>
      <c r="D16" s="101"/>
      <c r="E16" s="21"/>
    </row>
    <row r="17" spans="2:5" x14ac:dyDescent="0.2">
      <c r="B17" s="23" t="s">
        <v>9</v>
      </c>
      <c r="C17" s="101">
        <v>0</v>
      </c>
      <c r="D17" s="101">
        <v>0.1</v>
      </c>
      <c r="E17" s="21">
        <f t="shared" si="0"/>
        <v>0</v>
      </c>
    </row>
    <row r="18" spans="2:5" x14ac:dyDescent="0.2">
      <c r="B18" s="23"/>
      <c r="C18" s="101"/>
      <c r="D18" s="101"/>
      <c r="E18" s="21"/>
    </row>
    <row r="19" spans="2:5" x14ac:dyDescent="0.2">
      <c r="B19" s="22" t="s">
        <v>12</v>
      </c>
      <c r="C19" s="101">
        <v>0</v>
      </c>
      <c r="D19" s="101">
        <v>0.25</v>
      </c>
      <c r="E19" s="21">
        <f t="shared" si="0"/>
        <v>0</v>
      </c>
    </row>
    <row r="20" spans="2:5" x14ac:dyDescent="0.2">
      <c r="B20" s="22" t="s">
        <v>13</v>
      </c>
      <c r="C20" s="101">
        <v>0</v>
      </c>
      <c r="D20" s="101">
        <v>0.1</v>
      </c>
      <c r="E20" s="21">
        <f t="shared" si="0"/>
        <v>0</v>
      </c>
    </row>
    <row r="21" spans="2:5" x14ac:dyDescent="0.2">
      <c r="B21" s="22" t="s">
        <v>14</v>
      </c>
      <c r="C21" s="101">
        <v>0</v>
      </c>
      <c r="D21" s="101">
        <v>0.3</v>
      </c>
      <c r="E21" s="21">
        <f t="shared" si="0"/>
        <v>0</v>
      </c>
    </row>
    <row r="22" spans="2:5" x14ac:dyDescent="0.2">
      <c r="B22" s="22"/>
      <c r="C22" s="101">
        <f>SUM(C8+C10+C11+C12+C13+C15+C17+C19+C20+C21)</f>
        <v>0</v>
      </c>
      <c r="D22" s="101"/>
      <c r="E22" s="68">
        <f t="shared" ref="E22" si="1">SUM(E8+E10+E11+E12+E13+E15+E17+E19+E20+E21)</f>
        <v>0</v>
      </c>
    </row>
    <row r="23" spans="2:5" x14ac:dyDescent="0.2">
      <c r="B23" s="1"/>
      <c r="C23" s="21" t="s">
        <v>38</v>
      </c>
      <c r="D23" s="1"/>
      <c r="E23" s="1"/>
    </row>
    <row r="24" spans="2:5" x14ac:dyDescent="0.2">
      <c r="B24" s="1" t="s">
        <v>104</v>
      </c>
      <c r="C24" s="69"/>
      <c r="D24" s="69">
        <f>(E22/('Costs and expenses for agent'!D9+'Costs and expenses for agent'!D7))*12</f>
        <v>0</v>
      </c>
      <c r="E24" s="1"/>
    </row>
    <row r="25" spans="2:5" x14ac:dyDescent="0.2">
      <c r="B25" s="1" t="s">
        <v>103</v>
      </c>
      <c r="C25" s="69"/>
      <c r="D25" s="69" t="e">
        <f>'Costs and expenses for agent'!C29/'Agent income calculator'!E22</f>
        <v>#DIV/0!</v>
      </c>
      <c r="E25" s="1"/>
    </row>
    <row r="26" spans="2:5" x14ac:dyDescent="0.2">
      <c r="B26" s="65"/>
      <c r="C26" s="65"/>
      <c r="D26" s="65"/>
      <c r="E26" s="65"/>
    </row>
    <row r="27" spans="2:5" x14ac:dyDescent="0.2">
      <c r="B27" s="116" t="s">
        <v>43</v>
      </c>
      <c r="C27" s="116"/>
      <c r="D27" s="65"/>
      <c r="E27" s="65"/>
    </row>
    <row r="28" spans="2:5" x14ac:dyDescent="0.2">
      <c r="B28" s="65"/>
      <c r="C28" s="65"/>
      <c r="D28" s="65"/>
      <c r="E28" s="65"/>
    </row>
    <row r="29" spans="2:5" ht="32" x14ac:dyDescent="0.2">
      <c r="B29" s="34" t="s">
        <v>1</v>
      </c>
      <c r="C29" s="34" t="s">
        <v>38</v>
      </c>
      <c r="D29" s="35" t="s">
        <v>48</v>
      </c>
      <c r="E29" s="35" t="s">
        <v>82</v>
      </c>
    </row>
    <row r="30" spans="2:5" x14ac:dyDescent="0.2">
      <c r="B30" s="21"/>
      <c r="C30" s="28" t="s">
        <v>40</v>
      </c>
      <c r="D30" s="21"/>
      <c r="E30" s="1"/>
    </row>
    <row r="31" spans="2:5" x14ac:dyDescent="0.2">
      <c r="B31" s="21" t="s">
        <v>2</v>
      </c>
      <c r="C31" s="101">
        <v>0</v>
      </c>
      <c r="D31" s="101">
        <v>0.5</v>
      </c>
      <c r="E31" s="21">
        <f>C31*D31</f>
        <v>0</v>
      </c>
    </row>
    <row r="32" spans="2:5" x14ac:dyDescent="0.2">
      <c r="B32" s="21" t="s">
        <v>3</v>
      </c>
      <c r="C32" s="101"/>
      <c r="D32" s="101"/>
      <c r="E32" s="21"/>
    </row>
    <row r="33" spans="2:5" x14ac:dyDescent="0.2">
      <c r="B33" s="21" t="s">
        <v>4</v>
      </c>
      <c r="C33" s="101">
        <v>0</v>
      </c>
      <c r="D33" s="101">
        <v>0.5</v>
      </c>
      <c r="E33" s="21">
        <f t="shared" ref="E33:E44" si="2">C33*D33</f>
        <v>0</v>
      </c>
    </row>
    <row r="34" spans="2:5" x14ac:dyDescent="0.2">
      <c r="B34" s="21" t="s">
        <v>5</v>
      </c>
      <c r="C34" s="101">
        <v>0</v>
      </c>
      <c r="D34" s="101">
        <v>0.5</v>
      </c>
      <c r="E34" s="21">
        <f t="shared" si="2"/>
        <v>0</v>
      </c>
    </row>
    <row r="35" spans="2:5" x14ac:dyDescent="0.2">
      <c r="B35" s="21" t="s">
        <v>6</v>
      </c>
      <c r="C35" s="101">
        <v>0</v>
      </c>
      <c r="D35" s="101">
        <v>0.3</v>
      </c>
      <c r="E35" s="21">
        <f t="shared" si="2"/>
        <v>0</v>
      </c>
    </row>
    <row r="36" spans="2:5" x14ac:dyDescent="0.2">
      <c r="B36" s="21" t="s">
        <v>7</v>
      </c>
      <c r="C36" s="101">
        <v>0</v>
      </c>
      <c r="D36" s="101">
        <v>0.3</v>
      </c>
      <c r="E36" s="21">
        <f t="shared" si="2"/>
        <v>0</v>
      </c>
    </row>
    <row r="37" spans="2:5" x14ac:dyDescent="0.2">
      <c r="B37" s="21" t="s">
        <v>8</v>
      </c>
      <c r="C37" s="101"/>
      <c r="D37" s="101"/>
      <c r="E37" s="21"/>
    </row>
    <row r="38" spans="2:5" x14ac:dyDescent="0.2">
      <c r="B38" s="21" t="s">
        <v>9</v>
      </c>
      <c r="C38" s="101">
        <v>0</v>
      </c>
      <c r="D38" s="101">
        <v>0.5</v>
      </c>
      <c r="E38" s="21">
        <f t="shared" si="2"/>
        <v>0</v>
      </c>
    </row>
    <row r="39" spans="2:5" x14ac:dyDescent="0.2">
      <c r="B39" s="21" t="s">
        <v>10</v>
      </c>
      <c r="C39" s="101"/>
      <c r="D39" s="101"/>
      <c r="E39" s="21"/>
    </row>
    <row r="40" spans="2:5" x14ac:dyDescent="0.2">
      <c r="B40" s="23" t="s">
        <v>9</v>
      </c>
      <c r="C40" s="101">
        <v>0</v>
      </c>
      <c r="D40" s="101">
        <v>0.1</v>
      </c>
      <c r="E40" s="21">
        <f t="shared" si="2"/>
        <v>0</v>
      </c>
    </row>
    <row r="41" spans="2:5" x14ac:dyDescent="0.2">
      <c r="B41" s="21"/>
      <c r="C41" s="101"/>
      <c r="D41" s="101"/>
      <c r="E41" s="21"/>
    </row>
    <row r="42" spans="2:5" x14ac:dyDescent="0.2">
      <c r="B42" s="21" t="s">
        <v>12</v>
      </c>
      <c r="C42" s="101">
        <v>0</v>
      </c>
      <c r="D42" s="101">
        <v>0.25</v>
      </c>
      <c r="E42" s="21">
        <f t="shared" si="2"/>
        <v>0</v>
      </c>
    </row>
    <row r="43" spans="2:5" x14ac:dyDescent="0.2">
      <c r="B43" s="21" t="s">
        <v>13</v>
      </c>
      <c r="C43" s="101">
        <v>0</v>
      </c>
      <c r="D43" s="101">
        <v>0.1</v>
      </c>
      <c r="E43" s="21">
        <f t="shared" si="2"/>
        <v>0</v>
      </c>
    </row>
    <row r="44" spans="2:5" x14ac:dyDescent="0.2">
      <c r="B44" s="21" t="s">
        <v>14</v>
      </c>
      <c r="C44" s="101">
        <v>0</v>
      </c>
      <c r="D44" s="101">
        <v>0.3</v>
      </c>
      <c r="E44" s="21">
        <f t="shared" si="2"/>
        <v>0</v>
      </c>
    </row>
    <row r="45" spans="2:5" x14ac:dyDescent="0.2">
      <c r="B45" s="21"/>
      <c r="C45" s="21">
        <f t="shared" ref="C45" si="3">SUM(C31:C44)</f>
        <v>0</v>
      </c>
      <c r="D45" s="21"/>
      <c r="E45" s="68">
        <f t="shared" ref="E45" si="4">SUM(E31+E33+E34+E35+E36+E38+E40+E42+E43+E44)</f>
        <v>0</v>
      </c>
    </row>
    <row r="46" spans="2:5" x14ac:dyDescent="0.2">
      <c r="B46" s="21"/>
      <c r="C46" s="21" t="s">
        <v>38</v>
      </c>
      <c r="D46" s="21"/>
      <c r="E46" s="1"/>
    </row>
    <row r="47" spans="2:5" x14ac:dyDescent="0.2">
      <c r="B47" s="1" t="s">
        <v>104</v>
      </c>
      <c r="C47" s="69"/>
      <c r="D47" s="69">
        <f>(E45/('Costs and expenses for agent'!E9+'Costs and expenses for agent'!E7))*12</f>
        <v>0</v>
      </c>
      <c r="E47" s="1"/>
    </row>
    <row r="48" spans="2:5" x14ac:dyDescent="0.2">
      <c r="B48" s="1" t="s">
        <v>103</v>
      </c>
      <c r="C48" s="69"/>
      <c r="D48" s="69" t="e">
        <f>'Costs and expenses for agent'!G29/'Agent income calculator'!E45</f>
        <v>#DIV/0!</v>
      </c>
      <c r="E48" s="1"/>
    </row>
    <row r="49" spans="2:5" x14ac:dyDescent="0.2">
      <c r="B49" s="65"/>
      <c r="C49" s="65"/>
      <c r="D49" s="65"/>
      <c r="E49" s="65"/>
    </row>
    <row r="50" spans="2:5" x14ac:dyDescent="0.2">
      <c r="B50" s="116" t="s">
        <v>44</v>
      </c>
      <c r="C50" s="116"/>
      <c r="D50" s="65"/>
      <c r="E50" s="65"/>
    </row>
    <row r="51" spans="2:5" x14ac:dyDescent="0.2">
      <c r="B51" s="65"/>
      <c r="C51" s="65"/>
      <c r="D51" s="65"/>
      <c r="E51" s="65"/>
    </row>
    <row r="52" spans="2:5" ht="32" x14ac:dyDescent="0.2">
      <c r="B52" s="34" t="s">
        <v>1</v>
      </c>
      <c r="C52" s="34" t="s">
        <v>15</v>
      </c>
      <c r="D52" s="35" t="s">
        <v>48</v>
      </c>
      <c r="E52" s="35" t="s">
        <v>82</v>
      </c>
    </row>
    <row r="53" spans="2:5" x14ac:dyDescent="0.2">
      <c r="B53" s="21"/>
      <c r="C53" s="28" t="s">
        <v>40</v>
      </c>
      <c r="D53" s="21"/>
      <c r="E53" s="1"/>
    </row>
    <row r="54" spans="2:5" x14ac:dyDescent="0.2">
      <c r="B54" s="21" t="s">
        <v>2</v>
      </c>
      <c r="C54" s="101">
        <v>0</v>
      </c>
      <c r="D54" s="101">
        <v>0.5</v>
      </c>
      <c r="E54" s="21">
        <f>C54*D54</f>
        <v>0</v>
      </c>
    </row>
    <row r="55" spans="2:5" x14ac:dyDescent="0.2">
      <c r="B55" s="21" t="s">
        <v>3</v>
      </c>
      <c r="C55" s="101"/>
      <c r="D55" s="101"/>
      <c r="E55" s="21"/>
    </row>
    <row r="56" spans="2:5" x14ac:dyDescent="0.2">
      <c r="B56" s="21" t="s">
        <v>4</v>
      </c>
      <c r="C56" s="101">
        <v>0</v>
      </c>
      <c r="D56" s="101">
        <v>0.5</v>
      </c>
      <c r="E56" s="21">
        <f t="shared" ref="E56:E67" si="5">C56*D56</f>
        <v>0</v>
      </c>
    </row>
    <row r="57" spans="2:5" x14ac:dyDescent="0.2">
      <c r="B57" s="21" t="s">
        <v>5</v>
      </c>
      <c r="C57" s="101">
        <v>0</v>
      </c>
      <c r="D57" s="101">
        <v>0.5</v>
      </c>
      <c r="E57" s="21">
        <f t="shared" si="5"/>
        <v>0</v>
      </c>
    </row>
    <row r="58" spans="2:5" x14ac:dyDescent="0.2">
      <c r="B58" s="21" t="s">
        <v>6</v>
      </c>
      <c r="C58" s="101">
        <v>0</v>
      </c>
      <c r="D58" s="101">
        <v>0.3</v>
      </c>
      <c r="E58" s="21">
        <f t="shared" si="5"/>
        <v>0</v>
      </c>
    </row>
    <row r="59" spans="2:5" x14ac:dyDescent="0.2">
      <c r="B59" s="21" t="s">
        <v>7</v>
      </c>
      <c r="C59" s="101">
        <v>0</v>
      </c>
      <c r="D59" s="101">
        <v>0.3</v>
      </c>
      <c r="E59" s="21">
        <f t="shared" si="5"/>
        <v>0</v>
      </c>
    </row>
    <row r="60" spans="2:5" x14ac:dyDescent="0.2">
      <c r="B60" s="21" t="s">
        <v>8</v>
      </c>
      <c r="C60" s="101"/>
      <c r="D60" s="101"/>
      <c r="E60" s="21"/>
    </row>
    <row r="61" spans="2:5" x14ac:dyDescent="0.2">
      <c r="B61" s="21" t="s">
        <v>9</v>
      </c>
      <c r="C61" s="101">
        <v>0</v>
      </c>
      <c r="D61" s="101">
        <v>0.5</v>
      </c>
      <c r="E61" s="21">
        <f t="shared" si="5"/>
        <v>0</v>
      </c>
    </row>
    <row r="62" spans="2:5" x14ac:dyDescent="0.2">
      <c r="B62" s="21" t="s">
        <v>10</v>
      </c>
      <c r="C62" s="101"/>
      <c r="D62" s="101"/>
      <c r="E62" s="21"/>
    </row>
    <row r="63" spans="2:5" x14ac:dyDescent="0.2">
      <c r="B63" s="21" t="s">
        <v>11</v>
      </c>
      <c r="C63" s="101">
        <v>0</v>
      </c>
      <c r="D63" s="101">
        <v>0.1</v>
      </c>
      <c r="E63" s="21">
        <f t="shared" si="5"/>
        <v>0</v>
      </c>
    </row>
    <row r="64" spans="2:5" x14ac:dyDescent="0.2">
      <c r="B64" s="21"/>
      <c r="C64" s="101"/>
      <c r="D64" s="101"/>
      <c r="E64" s="21"/>
    </row>
    <row r="65" spans="2:5" x14ac:dyDescent="0.2">
      <c r="B65" s="21" t="s">
        <v>12</v>
      </c>
      <c r="C65" s="101">
        <v>0</v>
      </c>
      <c r="D65" s="101">
        <v>0.25</v>
      </c>
      <c r="E65" s="21">
        <f t="shared" si="5"/>
        <v>0</v>
      </c>
    </row>
    <row r="66" spans="2:5" x14ac:dyDescent="0.2">
      <c r="B66" s="21" t="s">
        <v>13</v>
      </c>
      <c r="C66" s="101">
        <v>0</v>
      </c>
      <c r="D66" s="101">
        <v>0.1</v>
      </c>
      <c r="E66" s="21">
        <f t="shared" si="5"/>
        <v>0</v>
      </c>
    </row>
    <row r="67" spans="2:5" x14ac:dyDescent="0.2">
      <c r="B67" s="21" t="s">
        <v>14</v>
      </c>
      <c r="C67" s="101">
        <v>0</v>
      </c>
      <c r="D67" s="101">
        <v>0.3</v>
      </c>
      <c r="E67" s="21">
        <f t="shared" si="5"/>
        <v>0</v>
      </c>
    </row>
    <row r="68" spans="2:5" x14ac:dyDescent="0.2">
      <c r="B68" s="21"/>
      <c r="C68" s="21">
        <f t="shared" ref="C68" si="6">SUM(C54:C67)</f>
        <v>0</v>
      </c>
      <c r="D68" s="21"/>
      <c r="E68" s="68">
        <f t="shared" ref="E68" si="7">SUM(E54+E56+E57+E58+E59+E61+E63+E65+E66+E67)</f>
        <v>0</v>
      </c>
    </row>
    <row r="69" spans="2:5" x14ac:dyDescent="0.2">
      <c r="B69" s="21"/>
      <c r="C69" s="21" t="s">
        <v>38</v>
      </c>
      <c r="D69" s="21"/>
      <c r="E69" s="1"/>
    </row>
    <row r="70" spans="2:5" x14ac:dyDescent="0.2">
      <c r="B70" s="1" t="s">
        <v>105</v>
      </c>
      <c r="C70" s="69"/>
      <c r="D70" s="69">
        <f>(E68/('Costs and expenses for agent'!F9+'Costs and expenses for agent'!F7))*12</f>
        <v>0</v>
      </c>
      <c r="E70" s="1"/>
    </row>
    <row r="71" spans="2:5" x14ac:dyDescent="0.2">
      <c r="B71" s="1" t="s">
        <v>103</v>
      </c>
      <c r="C71" s="69"/>
      <c r="D71" s="69" t="e">
        <f>'Costs and expenses for agent'!K29/'Agent income calculator'!E68</f>
        <v>#DIV/0!</v>
      </c>
      <c r="E71" s="1"/>
    </row>
    <row r="72" spans="2:5" x14ac:dyDescent="0.2">
      <c r="B72" s="65"/>
      <c r="C72" s="65"/>
      <c r="D72" s="65"/>
      <c r="E72" s="65"/>
    </row>
  </sheetData>
  <sheetProtection password="F932" sheet="1" scenarios="1" selectLockedCells="1"/>
  <mergeCells count="3">
    <mergeCell ref="B50:C50"/>
    <mergeCell ref="B27:C27"/>
    <mergeCell ref="B4:C4"/>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
  <sheetViews>
    <sheetView workbookViewId="0">
      <selection activeCell="C4" sqref="C4"/>
    </sheetView>
  </sheetViews>
  <sheetFormatPr baseColWidth="10" defaultRowHeight="16" x14ac:dyDescent="0.2"/>
  <sheetData>
    <row r="3" spans="2:3" x14ac:dyDescent="0.2">
      <c r="B3" t="s">
        <v>101</v>
      </c>
      <c r="C3" t="s">
        <v>102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Income for agents</vt:lpstr>
      <vt:lpstr>Introduction</vt:lpstr>
      <vt:lpstr>Income Scenarios</vt:lpstr>
      <vt:lpstr>Costs and expenses for agent</vt:lpstr>
      <vt:lpstr>Definitions</vt:lpstr>
      <vt:lpstr>Agent income calculator</vt:lpstr>
      <vt:lpstr>Sheet1</vt:lpstr>
    </vt:vector>
  </TitlesOfParts>
  <Company>Colors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Nitin Garg</dc:creator>
  <cp:lastModifiedBy>ES</cp:lastModifiedBy>
  <dcterms:created xsi:type="dcterms:W3CDTF">2017-09-08T06:39:26Z</dcterms:created>
  <dcterms:modified xsi:type="dcterms:W3CDTF">2018-05-16T16:05:49Z</dcterms:modified>
</cp:coreProperties>
</file>